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klusiodk-my.sharepoint.com/personal/ses_inklusio_dk/Documents/SMOGI/Digitaliseringsstyrelsen - udbud - monitorering af webtilgængelighed/Monitorering af websteder/Nyeste skabeloner/"/>
    </mc:Choice>
  </mc:AlternateContent>
  <xr:revisionPtr revIDLastSave="239" documentId="13_ncr:1_{90B442EE-A540-40CA-B42B-ED7B74A365A9}" xr6:coauthVersionLast="47" xr6:coauthVersionMax="47" xr10:uidLastSave="{48FA52DB-FA87-41CB-876B-3DBC5DD59B6C}"/>
  <bookViews>
    <workbookView xWindow="-120" yWindow="-120" windowWidth="29040" windowHeight="15720" xr2:uid="{D87D402B-5BA5-41CE-924D-FB414F5F8BE4}"/>
  </bookViews>
  <sheets>
    <sheet name="Vejledning" sheetId="1" r:id="rId1"/>
    <sheet name="Websted - manuel test" sheetId="2" r:id="rId2"/>
    <sheet name="Websted - automatiseret test" sheetId="3" r:id="rId3"/>
    <sheet name="Mobilapp - manuel tes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B9" i="2"/>
  <c r="F53" i="5"/>
  <c r="H53" i="5" s="1"/>
  <c r="F52" i="5"/>
  <c r="H52" i="5" s="1"/>
  <c r="F44" i="5"/>
  <c r="H44" i="5" s="1"/>
  <c r="F51" i="5"/>
  <c r="H51" i="5" s="1"/>
  <c r="F50" i="5"/>
  <c r="H50" i="5" s="1"/>
  <c r="F49" i="5"/>
  <c r="H49" i="5" s="1"/>
  <c r="F48" i="5"/>
  <c r="H48" i="5" s="1"/>
  <c r="F47" i="5"/>
  <c r="H47" i="5" s="1"/>
  <c r="F46" i="5"/>
  <c r="H46" i="5" s="1"/>
  <c r="F45" i="5"/>
  <c r="H45" i="5" s="1"/>
  <c r="F43" i="5"/>
  <c r="H43" i="5" s="1"/>
  <c r="F42" i="5"/>
  <c r="H42" i="5" s="1"/>
  <c r="F41" i="5"/>
  <c r="H41" i="5" s="1"/>
  <c r="F40" i="5"/>
  <c r="H40" i="5" s="1"/>
  <c r="F39" i="5"/>
  <c r="H39" i="5" s="1"/>
  <c r="F38" i="5"/>
  <c r="H38" i="5" s="1"/>
  <c r="F37" i="5"/>
  <c r="H37" i="5" s="1"/>
  <c r="F36" i="5"/>
  <c r="H36" i="5" s="1"/>
  <c r="F35" i="5"/>
  <c r="H35" i="5" s="1"/>
  <c r="F34" i="5"/>
  <c r="H34" i="5" s="1"/>
  <c r="F33" i="5"/>
  <c r="H33" i="5" s="1"/>
  <c r="F32" i="5"/>
  <c r="H32" i="5" s="1"/>
  <c r="F31" i="5"/>
  <c r="H31" i="5" s="1"/>
  <c r="F30" i="5"/>
  <c r="H30" i="5" s="1"/>
  <c r="F29" i="5"/>
  <c r="H29" i="5" s="1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B8" i="5" l="1"/>
  <c r="H11" i="5"/>
  <c r="B8" i="3"/>
  <c r="H11" i="3"/>
  <c r="B9" i="3" l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H53" i="2"/>
  <c r="F53" i="2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H39" i="2"/>
  <c r="F39" i="2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B8" i="2" l="1"/>
  <c r="H11" i="2"/>
</calcChain>
</file>

<file path=xl/sharedStrings.xml><?xml version="1.0" encoding="utf-8"?>
<sst xmlns="http://schemas.openxmlformats.org/spreadsheetml/2006/main" count="310" uniqueCount="92">
  <si>
    <r>
      <t>R</t>
    </r>
    <r>
      <rPr>
        <vertAlign val="subscript"/>
        <sz val="11"/>
        <color theme="1"/>
        <rFont val="Calibri"/>
        <family val="2"/>
        <scheme val="minor"/>
      </rPr>
      <t>e</t>
    </r>
  </si>
  <si>
    <r>
      <t>P</t>
    </r>
    <r>
      <rPr>
        <vertAlign val="subscript"/>
        <sz val="11"/>
        <color theme="1"/>
        <rFont val="Calibri"/>
        <family val="2"/>
        <scheme val="minor"/>
      </rPr>
      <t>t</t>
    </r>
  </si>
  <si>
    <t>Det totale antal individuelle sider, som er evalueret for webstedet.</t>
  </si>
  <si>
    <r>
      <t>F</t>
    </r>
    <r>
      <rPr>
        <vertAlign val="subscript"/>
        <sz val="11"/>
        <color theme="1"/>
        <rFont val="Calibri"/>
        <family val="2"/>
        <scheme val="minor"/>
      </rPr>
      <t>t</t>
    </r>
  </si>
  <si>
    <t>L</t>
  </si>
  <si>
    <t>J</t>
  </si>
  <si>
    <t>a</t>
  </si>
  <si>
    <t>X</t>
  </si>
  <si>
    <t>S</t>
  </si>
  <si>
    <t>Scoren</t>
  </si>
  <si>
    <t>Succes-kriterie</t>
  </si>
  <si>
    <t>Niveau for overholdelse</t>
  </si>
  <si>
    <t>Interferens</t>
  </si>
  <si>
    <t>Primær
FPS</t>
  </si>
  <si>
    <t>Secondær
FPS</t>
  </si>
  <si>
    <t>Vægtning</t>
  </si>
  <si>
    <t>Antal fejlede sider</t>
  </si>
  <si>
    <t>Score</t>
  </si>
  <si>
    <t>1.1.1</t>
  </si>
  <si>
    <t>A</t>
  </si>
  <si>
    <t>1.2.1</t>
  </si>
  <si>
    <t>1.2.2</t>
  </si>
  <si>
    <t>1.2.3</t>
  </si>
  <si>
    <t>AA</t>
  </si>
  <si>
    <t>1.2.5</t>
  </si>
  <si>
    <t>1.3.1</t>
  </si>
  <si>
    <t>1.3.2</t>
  </si>
  <si>
    <t>1.3.3</t>
  </si>
  <si>
    <t>1.3.4</t>
  </si>
  <si>
    <t>1.3.5</t>
  </si>
  <si>
    <t>1.4.1</t>
  </si>
  <si>
    <t>1.4.2</t>
  </si>
  <si>
    <t>Y</t>
  </si>
  <si>
    <t>1.4.3</t>
  </si>
  <si>
    <t>1.4.4</t>
  </si>
  <si>
    <t>1.4.5</t>
  </si>
  <si>
    <t>1.4.10</t>
  </si>
  <si>
    <t>1.4.11</t>
  </si>
  <si>
    <t>1.4.12</t>
  </si>
  <si>
    <t>1.4.13</t>
  </si>
  <si>
    <t>2.1.1</t>
  </si>
  <si>
    <t>2.1.2</t>
  </si>
  <si>
    <t>2.1.4</t>
  </si>
  <si>
    <t>2.2.1</t>
  </si>
  <si>
    <t>2.2.2</t>
  </si>
  <si>
    <t>2.3.1</t>
  </si>
  <si>
    <t>2.4.1</t>
  </si>
  <si>
    <t>2.4.2</t>
  </si>
  <si>
    <t>2.4.3</t>
  </si>
  <si>
    <t>2.4.4</t>
  </si>
  <si>
    <t>2.4.5</t>
  </si>
  <si>
    <t>2.4.6</t>
  </si>
  <si>
    <t>2.4.7</t>
  </si>
  <si>
    <t>2.5.1</t>
  </si>
  <si>
    <t>2.5.2</t>
  </si>
  <si>
    <t>2.5.3</t>
  </si>
  <si>
    <t>2.5.4</t>
  </si>
  <si>
    <t>3.1.1</t>
  </si>
  <si>
    <t>3.1.2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</si>
  <si>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</si>
  <si>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</si>
  <si>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</si>
  <si>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</si>
  <si>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</si>
  <si>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</si>
  <si>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</si>
  <si>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</si>
  <si>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4.1.1</t>
  </si>
  <si>
    <t>4.1.2</t>
  </si>
  <si>
    <t>4.1.3</t>
  </si>
  <si>
    <t>Beskrivelsen af scoren kan findes via dette link til webtilsyn.dk</t>
  </si>
  <si>
    <t>For websted - dybdegående monitorering (manuel test)</t>
  </si>
  <si>
    <t>For websted - forenklet monitorering (automatisk test)</t>
  </si>
  <si>
    <t>For mobilapplikation - dybdegående monitorering (manuel test)</t>
  </si>
  <si>
    <t>Antallet af tilgængelighedskrav evalueret i den aktuelle evaluering. (43 for en manuel test).</t>
  </si>
  <si>
    <t>Det totale antal individuelle skærmbilleder, som er evalueret for mobilapplikationen.</t>
  </si>
  <si>
    <t>Antal fejlede skærmbilleder</t>
  </si>
  <si>
    <t>Det totale antal brugsscenarier (functional performance statements), som tages i betragtning.</t>
  </si>
  <si>
    <t>En værdi, som repræsenterer det niveau for overholdelse af krav, som det aktuelle tilgængelighedskrav (succeskriterium) har i WCAG 2.1. 0,75 for niveau AA.</t>
  </si>
  <si>
    <t>En faktor, som bruges til at give mindre vægt til "non-interferens"-succeskriterier.</t>
  </si>
  <si>
    <t>En faktor, som bruges til at give mindre vægt til sekundære relationer til brugsscenarier i forhold til primære relationer.</t>
  </si>
  <si>
    <t>En skaleringsfaktor, som sikrer, at scoreskalaens startpunkt er nul.</t>
  </si>
  <si>
    <t>Hvis du kender antal fejlede sider eller skærmbilleder for hvert af de testede succeskriterier, kan du indtaste disse antal og få udregnet scoren for dit websted eller din mobilapplikation.</t>
  </si>
  <si>
    <t>Indtast i de ulåste felter i den pågældende fane:</t>
  </si>
  <si>
    <t>Antallet af tilgængelighedskrav evalueret i den aktuelle evaluering. (49 for en manuel test).</t>
  </si>
  <si>
    <t>Dette regneark giver dig en let måde at udregne monitoreringsscoren for dit websted eller din mobilapplikation baseret på de tests, der er foretaget på webstedet eller mobilapplikationen.</t>
  </si>
  <si>
    <t>Monitoreringsscore version 3.1.0</t>
  </si>
  <si>
    <t>29.1.2024</t>
  </si>
  <si>
    <r>
      <t>M</t>
    </r>
    <r>
      <rPr>
        <vertAlign val="subscript"/>
        <sz val="11"/>
        <color theme="1"/>
        <rFont val="Calibri"/>
        <family val="2"/>
        <scheme val="minor"/>
      </rPr>
      <t>s</t>
    </r>
  </si>
  <si>
    <t>Den maksimale score, der kan opnås.</t>
  </si>
  <si>
    <t>Antallet af tilgængelighedskrav evalueret i den aktuelle evaluering. (pt. 15 for en automatisk test).</t>
  </si>
  <si>
    <t>https://webtilsyn.dk/metrik/310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</si>
</sst>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940027"/>
      <name val="Calibri"/>
      <family val="2"/>
      <scheme val="minor"/>
    </font>
    <font>
      <b/>
      <sz val="16"/>
      <color rgb="FF940027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8" fillId="0" borderId="0" xfId="4" applyAlignment="1">
      <alignment wrapText="1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 indent="3"/>
    </xf>
    <xf numFmtId="1" fontId="0" fillId="0" borderId="0" xfId="0" applyNumberFormat="1"/>
    <xf numFmtId="0" fontId="0" fillId="0" borderId="0" xfId="0" applyAlignment="1">
      <alignment horizontal="left" indent="2"/>
    </xf>
    <xf numFmtId="2" fontId="0" fillId="0" borderId="0" xfId="0" applyNumberFormat="1"/>
    <xf numFmtId="0" fontId="5" fillId="0" borderId="0" xfId="0" applyFont="1" applyAlignment="1">
      <alignment horizontal="left" indent="3"/>
    </xf>
    <xf numFmtId="0" fontId="6" fillId="0" borderId="0" xfId="0" applyFont="1" applyAlignment="1">
      <alignment horizontal="left" vertical="center" indent="3"/>
    </xf>
    <xf numFmtId="0" fontId="7" fillId="0" borderId="0" xfId="3" applyFont="1" applyAlignment="1" applyProtection="1">
      <alignment horizontal="left" vertical="center" indent="2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1" fillId="3" borderId="1" xfId="2" applyNumberFormat="1" applyFont="1" applyProtection="1"/>
    <xf numFmtId="1" fontId="12" fillId="3" borderId="1" xfId="2" applyNumberFormat="1" applyFont="1" applyAlignment="1" applyProtection="1">
      <alignment vertical="center"/>
    </xf>
    <xf numFmtId="1" fontId="13" fillId="2" borderId="1" xfId="1" applyNumberFormat="1" applyFont="1" applyProtection="1">
      <protection locked="0"/>
    </xf>
    <xf numFmtId="0" fontId="13" fillId="2" borderId="1" xfId="1" applyFont="1" applyProtection="1">
      <protection locked="0"/>
    </xf>
    <xf numFmtId="0" fontId="8" fillId="0" borderId="0" xfId="4" applyFill="1" applyAlignment="1">
      <alignment wrapText="1"/>
    </xf>
  </cellXfs>
  <cellStyles count="5">
    <cellStyle name="Beregning" xfId="2" builtinId="22"/>
    <cellStyle name="Forklarende tekst" xfId="3" builtinId="53"/>
    <cellStyle name="Input" xfId="1" builtinId="20"/>
    <cellStyle name="Link" xfId="4" builtinId="8"/>
    <cellStyle name="Normal" xfId="0" builtinId="0"/>
  </cellStyles>
  <dxfs count="30">
    <dxf>
      <font>
        <b/>
        <color rgb="FF940027"/>
      </font>
      <numFmt numFmtId="164" formatCode="0.000"/>
      <protection locked="1" hidden="0"/>
    </dxf>
    <dxf>
      <font>
        <b/>
      </font>
      <protection locked="0" hidden="0"/>
    </dxf>
    <dxf>
      <font>
        <b/>
        <color rgb="FF940027"/>
      </font>
      <numFmt numFmtId="164" formatCode="0.000"/>
      <protection locked="1" hidden="0"/>
    </dxf>
    <dxf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bottom" textRotation="0" wrapText="1" indent="0" justifyLastLine="0" shrinkToFit="0" readingOrder="0"/>
      <protection locked="1" hidden="0"/>
    </dxf>
    <dxf>
      <font>
        <b/>
        <color rgb="FF940027"/>
      </font>
      <numFmt numFmtId="164" formatCode="0.000"/>
      <protection locked="1" hidden="0"/>
    </dxf>
    <dxf>
      <font>
        <b/>
      </font>
      <protection locked="0" hidden="0"/>
    </dxf>
    <dxf>
      <font>
        <b/>
        <color rgb="FF940027"/>
      </font>
      <numFmt numFmtId="164" formatCode="0.000"/>
      <protection locked="1" hidden="0"/>
    </dxf>
    <dxf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940027"/>
        <name val="Calibri"/>
        <family val="2"/>
        <scheme val="minor"/>
      </font>
      <numFmt numFmtId="164" formatCode="0.000"/>
      <protection locked="1" hidden="0"/>
    </dxf>
    <dxf>
      <font>
        <b/>
      </font>
      <border outline="0">
        <left style="thin">
          <color rgb="FF7F7F7F"/>
        </left>
        <right style="thin">
          <color rgb="FF7F7F7F"/>
        </right>
      </border>
      <protection locked="0" hidden="0"/>
    </dxf>
    <dxf>
      <font>
        <strike val="0"/>
        <outline val="0"/>
        <shadow val="0"/>
        <u val="none"/>
        <vertAlign val="baseline"/>
        <sz val="11"/>
        <color rgb="FF940027"/>
        <name val="Calibri"/>
        <family val="2"/>
        <scheme val="minor"/>
      </font>
      <numFmt numFmtId="164" formatCode="0.000"/>
      <protection locked="1" hidden="0"/>
    </dxf>
    <dxf>
      <border outline="0">
        <right style="thin">
          <color rgb="FF7F7F7F"/>
        </right>
      </border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1548B3-6614-4830-B9FC-909764EDAEA8}" name="Tabell1" displayName="Tabell1" ref="A10:H59" totalsRowShown="0" headerRowDxfId="29" dataDxfId="28">
  <autoFilter ref="A10:H59" xr:uid="{B9FD418D-4707-4C1C-B9B1-3F7B4C64E4EA}"/>
  <tableColumns count="8">
    <tableColumn id="1" xr3:uid="{CC9F47CC-A1D9-4AA8-945C-CD69BD47CC22}" name="Succes-kriterie" dataDxfId="27"/>
    <tableColumn id="2" xr3:uid="{5BD41AE2-4D0E-488A-87CF-50F9FA4F3AA1}" name="Niveau for overholdelse" dataDxfId="26"/>
    <tableColumn id="3" xr3:uid="{338009BE-11E0-4273-844A-946F205660D3}" name="Interferens" dataDxfId="25"/>
    <tableColumn id="4" xr3:uid="{25405D85-A2B3-42D1-A55B-E15AECA2100D}" name="Primær_x000a_FPS" dataDxfId="24"/>
    <tableColumn id="5" xr3:uid="{B57E6628-DA55-4A62-81DF-7305EF397CC4}" name="Secondær_x000a_FPS" dataDxfId="23"/>
    <tableColumn id="6" xr3:uid="{5CC5A847-7B50-44E8-9BCD-9475DDE86853}" name="Vægtning" dataDxfId="22">
      <calculatedColumnFormula>IF(B11="AA",$B$5,1)*IF(C11="Y",1,$B$6)*SQRT((D11+$B$7*E11)/$B$4)</calculatedColumnFormula>
    </tableColumn>
    <tableColumn id="7" xr3:uid="{BA7E45CD-4D02-4E6B-8E5E-A510C7EDCE59}" name="Antal fejlede sider" dataDxfId="21"/>
    <tableColumn id="8" xr3:uid="{4EFA5187-99AD-4902-A56D-8A6AB56F756A}" name="Score" dataDxfId="20">
      <calculatedColumnFormula>G11*F11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BEAA1B-8931-4F83-98A6-7AC6323F41FD}" name="Tabell3" displayName="Tabell3" ref="A10:H25" totalsRowShown="0" headerRowDxfId="19" dataDxfId="18">
  <autoFilter ref="A10:H25" xr:uid="{52E933AD-555F-4534-A4C1-BAAC4326A9F0}"/>
  <tableColumns count="8">
    <tableColumn id="1" xr3:uid="{0FAF0237-27E8-4C15-9288-6707ACA614F2}" name="Succes-kriterie" dataDxfId="17"/>
    <tableColumn id="2" xr3:uid="{6DF6A95B-8E7C-4DEA-8E72-014DD95CA6DC}" name="Niveau for overholdelse" dataDxfId="16"/>
    <tableColumn id="3" xr3:uid="{68393327-9338-4318-A4BE-CA9C36415942}" name="Interferens" dataDxfId="15"/>
    <tableColumn id="4" xr3:uid="{578F8ACF-A859-48CB-9902-CAAFE553ABB9}" name="Primær_x000a_FPS" dataDxfId="14"/>
    <tableColumn id="5" xr3:uid="{E5F81B65-1914-4ED2-A5E4-DB89D27F973F}" name="Secondær_x000a_FPS" dataDxfId="13"/>
    <tableColumn id="6" xr3:uid="{C5E9C633-AA3A-456A-9693-084041085F98}" name="Vægtning" dataDxfId="12" dataCellStyle="Beregning">
      <calculatedColumnFormula>IF(B11="A",1,$B$5)*IF(C11="Y",1,$B$6)*SQRT((D11+$B$7*E11)/$B$4)</calculatedColumnFormula>
    </tableColumn>
    <tableColumn id="7" xr3:uid="{0FFB0429-95F7-483E-B5BC-26BB3F74192A}" name="Antal fejlede sider" dataDxfId="11"/>
    <tableColumn id="8" xr3:uid="{5CCB2DAA-6C75-4734-B5FD-31894EA95B65}" name="Score" dataDxfId="10" dataCellStyle="Beregning">
      <calculatedColumnFormula>F11*G11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DCD988-3659-46DF-981A-BC75EF94C319}" name="Tabell15" displayName="Tabell15" ref="A10:H53" totalsRowShown="0" headerRowDxfId="9" dataDxfId="8">
  <autoFilter ref="A10:H53" xr:uid="{B9FD418D-4707-4C1C-B9B1-3F7B4C64E4EA}"/>
  <tableColumns count="8">
    <tableColumn id="1" xr3:uid="{43BA7E1C-8666-4A78-957B-AEBBB578BD27}" name="Succes-kriterie" dataDxfId="7"/>
    <tableColumn id="2" xr3:uid="{DE7C2FDF-7FE3-4D9E-8BA6-4E19E07E0DBF}" name="Niveau for overholdelse" dataDxfId="6"/>
    <tableColumn id="3" xr3:uid="{4B5B8405-CF07-43A5-A43D-353873A33348}" name="Interferens" dataDxfId="5"/>
    <tableColumn id="4" xr3:uid="{87D7C4E8-5AA0-4C62-B0EF-8716A594C54F}" name="Primær_x000a_FPS" dataDxfId="4"/>
    <tableColumn id="5" xr3:uid="{8803171F-3A96-4092-9881-8A8A3D453BC1}" name="Secondær_x000a_FPS" dataDxfId="3"/>
    <tableColumn id="6" xr3:uid="{5BC59D96-6E99-42BF-9961-60D249158927}" name="Vægtning" dataDxfId="2" dataCellStyle="Beregning">
      <calculatedColumnFormula>IF(B11="AA",$B$5,1)*IF(C11="Y",1,$B$6)*SQRT((D11+$B$7*E11)/$B$4)</calculatedColumnFormula>
    </tableColumn>
    <tableColumn id="7" xr3:uid="{5BF557B1-FA16-44B4-BFC9-5746CFBCAF34}" name="Antal fejlede skærmbilleder" dataDxfId="1"/>
    <tableColumn id="8" xr3:uid="{0FD70FBA-A334-4322-94C1-7BCF4172ED24}" name="Score" dataDxfId="0" dataCellStyle="Beregning">
      <calculatedColumnFormula>G11*F11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ebtilsyn.dk/metrik/3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F5B9-E24F-4410-BE67-DBD4F7BCF260}">
  <dimension ref="A1:B14"/>
  <sheetViews>
    <sheetView tabSelected="1" workbookViewId="0">
      <selection activeCell="A7" sqref="A7"/>
    </sheetView>
  </sheetViews>
  <sheetFormatPr defaultRowHeight="15" x14ac:dyDescent="0.25"/>
  <cols>
    <col min="1" max="1" width="80.85546875" customWidth="1"/>
  </cols>
  <sheetData>
    <row r="1" spans="1:2" ht="28.5" x14ac:dyDescent="0.45">
      <c r="A1" s="3" t="s">
        <v>86</v>
      </c>
    </row>
    <row r="2" spans="1:2" ht="15.75" x14ac:dyDescent="0.25">
      <c r="A2" s="4" t="s">
        <v>87</v>
      </c>
    </row>
    <row r="4" spans="1:2" ht="45" x14ac:dyDescent="0.25">
      <c r="A4" s="1" t="s">
        <v>85</v>
      </c>
      <c r="B4" s="1"/>
    </row>
    <row r="5" spans="1:2" x14ac:dyDescent="0.25">
      <c r="A5" s="1"/>
    </row>
    <row r="6" spans="1:2" x14ac:dyDescent="0.25">
      <c r="A6" s="1" t="s">
        <v>70</v>
      </c>
    </row>
    <row r="7" spans="1:2" x14ac:dyDescent="0.25">
      <c r="A7" s="19" t="s">
        <v>91</v>
      </c>
    </row>
    <row r="8" spans="1:2" x14ac:dyDescent="0.25">
      <c r="A8" s="1"/>
    </row>
    <row r="9" spans="1:2" ht="45" x14ac:dyDescent="0.25">
      <c r="A9" s="1" t="s">
        <v>82</v>
      </c>
    </row>
    <row r="10" spans="1:2" x14ac:dyDescent="0.25">
      <c r="A10" s="1" t="s">
        <v>83</v>
      </c>
    </row>
    <row r="11" spans="1:2" x14ac:dyDescent="0.25">
      <c r="A11" s="1"/>
    </row>
    <row r="12" spans="1:2" x14ac:dyDescent="0.25">
      <c r="A12" s="2" t="s">
        <v>71</v>
      </c>
    </row>
    <row r="13" spans="1:2" x14ac:dyDescent="0.25">
      <c r="A13" s="2" t="s">
        <v>72</v>
      </c>
    </row>
    <row r="14" spans="1:2" x14ac:dyDescent="0.25">
      <c r="A14" s="2" t="s">
        <v>73</v>
      </c>
    </row>
  </sheetData>
  <sheetProtection algorithmName="SHA-512" hashValue="UxOq8O5ZT7AOtdu8HO5RRvt1jGquW64VHw1zKmAemeVWMrDkZ5S5ihz3CTWVPr/ZCY9gd5BNjuHfZbSTFRdNGA==" saltValue="SSvr/3P+sz+0ZqC4CLBXUQ==" spinCount="100000" sheet="1" objects="1" scenarios="1"/>
  <hyperlinks>
    <hyperlink ref="A7" r:id="rId1" xr:uid="{C989CF68-EE1D-4DF6-AFC4-AA48F0E08266}"/>
    <hyperlink ref="A12" location="'Websted - manuel test'!A1" display="For websted - dybdegående monitorering (manuel test)" xr:uid="{B00F5E3C-9FC1-400C-9343-800B126476DA}"/>
    <hyperlink ref="A13" location="'Websted - automatiseret test'!A1" display="For websted - forenklet monitorering (automatisk test)" xr:uid="{1F408221-8D5A-4CC4-BFAC-5BDCBC41A5F1}"/>
    <hyperlink ref="A14" location="'Mobilapp - manuel test'!A1" display="For mobilapplikation - dybdegående monitorering (manuel test)" xr:uid="{04D3A856-56F3-45DB-9BB8-5C6844AC9E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BAA3-7B15-4A35-9E0A-9870E0FE6422}">
  <dimension ref="A1:H59"/>
  <sheetViews>
    <sheetView workbookViewId="0">
      <selection activeCell="B3" sqref="B3"/>
    </sheetView>
  </sheetViews>
  <sheetFormatPr defaultRowHeight="15" x14ac:dyDescent="0.25"/>
  <cols>
    <col min="1" max="1" width="11.7109375" customWidth="1"/>
    <col min="2" max="2" width="18.7109375" customWidth="1"/>
    <col min="3" max="3" width="15.85546875" customWidth="1"/>
    <col min="5" max="5" width="11.42578125" customWidth="1"/>
    <col min="6" max="6" width="10.7109375" customWidth="1"/>
    <col min="7" max="7" width="14.7109375" customWidth="1"/>
    <col min="8" max="8" width="11.7109375" customWidth="1"/>
  </cols>
  <sheetData>
    <row r="1" spans="1:8" ht="18" x14ac:dyDescent="0.35">
      <c r="A1" s="5" t="s">
        <v>88</v>
      </c>
      <c r="B1" s="6">
        <v>500</v>
      </c>
      <c r="C1" s="7" t="s">
        <v>89</v>
      </c>
    </row>
    <row r="2" spans="1:8" ht="18" x14ac:dyDescent="0.35">
      <c r="A2" s="5" t="s">
        <v>0</v>
      </c>
      <c r="B2" s="6">
        <v>49</v>
      </c>
      <c r="C2" s="7" t="s">
        <v>84</v>
      </c>
    </row>
    <row r="3" spans="1:8" ht="18" x14ac:dyDescent="0.35">
      <c r="A3" s="5" t="s">
        <v>1</v>
      </c>
      <c r="B3" s="17">
        <v>1</v>
      </c>
      <c r="C3" s="7" t="s">
        <v>2</v>
      </c>
    </row>
    <row r="4" spans="1:8" ht="18" x14ac:dyDescent="0.35">
      <c r="A4" s="5" t="s">
        <v>3</v>
      </c>
      <c r="B4" s="6">
        <v>10</v>
      </c>
      <c r="C4" s="7" t="s">
        <v>77</v>
      </c>
    </row>
    <row r="5" spans="1:8" x14ac:dyDescent="0.25">
      <c r="A5" s="5" t="s">
        <v>4</v>
      </c>
      <c r="B5" s="8">
        <v>0.75</v>
      </c>
      <c r="C5" s="7" t="s">
        <v>78</v>
      </c>
    </row>
    <row r="6" spans="1:8" x14ac:dyDescent="0.25">
      <c r="A6" s="5" t="s">
        <v>5</v>
      </c>
      <c r="B6" s="8">
        <v>0.9</v>
      </c>
      <c r="C6" s="7" t="s">
        <v>79</v>
      </c>
    </row>
    <row r="7" spans="1:8" x14ac:dyDescent="0.25">
      <c r="A7" s="9" t="s">
        <v>6</v>
      </c>
      <c r="B7" s="8">
        <v>0.5</v>
      </c>
      <c r="C7" s="7" t="s">
        <v>80</v>
      </c>
    </row>
    <row r="8" spans="1:8" x14ac:dyDescent="0.25">
      <c r="A8" s="5" t="s">
        <v>7</v>
      </c>
      <c r="B8" s="15">
        <f>$B$2/SUM($F$11:$F$59)</f>
        <v>2.159431265891028</v>
      </c>
      <c r="C8" s="7" t="s">
        <v>81</v>
      </c>
    </row>
    <row r="9" spans="1:8" ht="21" x14ac:dyDescent="0.25">
      <c r="A9" s="10" t="s">
        <v>8</v>
      </c>
      <c r="B9" s="16">
        <f>$B$1*(1-$B$8/($B$3*$B$2)*SUM($H$11:$H$59))</f>
        <v>500</v>
      </c>
      <c r="C9" s="11" t="s">
        <v>9</v>
      </c>
      <c r="D9" s="12"/>
      <c r="E9" s="12"/>
      <c r="F9" s="12"/>
      <c r="G9" s="12"/>
      <c r="H9" s="12"/>
    </row>
    <row r="10" spans="1:8" ht="30" x14ac:dyDescent="0.25">
      <c r="A10" s="13" t="s">
        <v>10</v>
      </c>
      <c r="B10" s="13" t="s">
        <v>11</v>
      </c>
      <c r="C10" s="14" t="s">
        <v>12</v>
      </c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17</v>
      </c>
    </row>
    <row r="11" spans="1:8" x14ac:dyDescent="0.25">
      <c r="A11" s="14" t="s">
        <v>18</v>
      </c>
      <c r="B11" s="14" t="s">
        <v>19</v>
      </c>
      <c r="C11" s="14"/>
      <c r="D11">
        <v>3</v>
      </c>
      <c r="E11">
        <v>2</v>
      </c>
      <c r="F11" s="15">
        <f t="shared" ref="F11:F59" si="0">IF(B11="AA",$B$5,1)*IF(C11="Y",1,$B$6)*SQRT((D11+$B$7*E11)/$B$4)</f>
        <v>0.56920997883030833</v>
      </c>
      <c r="G11" s="18">
        <v>0</v>
      </c>
      <c r="H11" s="15">
        <f>G11*F11</f>
        <v>0</v>
      </c>
    </row>
    <row r="12" spans="1:8" x14ac:dyDescent="0.25">
      <c r="A12" s="14" t="s">
        <v>20</v>
      </c>
      <c r="B12" s="14" t="s">
        <v>19</v>
      </c>
      <c r="C12" s="14"/>
      <c r="D12">
        <v>4</v>
      </c>
      <c r="E12">
        <v>1</v>
      </c>
      <c r="F12" s="15">
        <f t="shared" si="0"/>
        <v>0.60373835392494324</v>
      </c>
      <c r="G12" s="18">
        <v>0</v>
      </c>
      <c r="H12" s="15">
        <f t="shared" ref="H12:H59" si="1">G12*F12</f>
        <v>0</v>
      </c>
    </row>
    <row r="13" spans="1:8" x14ac:dyDescent="0.25">
      <c r="A13" s="14" t="s">
        <v>21</v>
      </c>
      <c r="B13" s="14" t="s">
        <v>19</v>
      </c>
      <c r="C13" s="14"/>
      <c r="D13">
        <v>2</v>
      </c>
      <c r="E13">
        <v>1</v>
      </c>
      <c r="F13" s="15">
        <f t="shared" si="0"/>
        <v>0.45</v>
      </c>
      <c r="G13" s="18">
        <v>0</v>
      </c>
      <c r="H13" s="15">
        <f t="shared" si="1"/>
        <v>0</v>
      </c>
    </row>
    <row r="14" spans="1:8" x14ac:dyDescent="0.25">
      <c r="A14" s="14" t="s">
        <v>22</v>
      </c>
      <c r="B14" s="14" t="s">
        <v>19</v>
      </c>
      <c r="C14" s="14"/>
      <c r="D14">
        <v>1</v>
      </c>
      <c r="E14">
        <v>2</v>
      </c>
      <c r="F14" s="15">
        <f t="shared" si="0"/>
        <v>0.40249223594996214</v>
      </c>
      <c r="G14" s="18">
        <v>0</v>
      </c>
      <c r="H14" s="15">
        <f t="shared" si="1"/>
        <v>0</v>
      </c>
    </row>
    <row r="15" spans="1:8" x14ac:dyDescent="0.25">
      <c r="A15" s="14" t="s">
        <v>24</v>
      </c>
      <c r="B15" s="14" t="s">
        <v>23</v>
      </c>
      <c r="C15" s="14"/>
      <c r="D15">
        <v>1</v>
      </c>
      <c r="E15">
        <v>2</v>
      </c>
      <c r="F15" s="15">
        <f t="shared" si="0"/>
        <v>0.30186917696247162</v>
      </c>
      <c r="G15" s="18">
        <v>0</v>
      </c>
      <c r="H15" s="15">
        <f t="shared" si="1"/>
        <v>0</v>
      </c>
    </row>
    <row r="16" spans="1:8" x14ac:dyDescent="0.25">
      <c r="A16" s="14" t="s">
        <v>25</v>
      </c>
      <c r="B16" s="14" t="s">
        <v>19</v>
      </c>
      <c r="C16" s="14"/>
      <c r="D16">
        <v>1</v>
      </c>
      <c r="E16">
        <v>2</v>
      </c>
      <c r="F16" s="15">
        <f t="shared" si="0"/>
        <v>0.40249223594996214</v>
      </c>
      <c r="G16" s="18">
        <v>0</v>
      </c>
      <c r="H16" s="15">
        <f t="shared" si="1"/>
        <v>0</v>
      </c>
    </row>
    <row r="17" spans="1:8" x14ac:dyDescent="0.25">
      <c r="A17" s="14" t="s">
        <v>26</v>
      </c>
      <c r="B17" s="14" t="s">
        <v>19</v>
      </c>
      <c r="C17" s="14"/>
      <c r="D17">
        <v>1</v>
      </c>
      <c r="E17">
        <v>2</v>
      </c>
      <c r="F17" s="15">
        <f t="shared" si="0"/>
        <v>0.40249223594996214</v>
      </c>
      <c r="G17" s="18">
        <v>0</v>
      </c>
      <c r="H17" s="15">
        <f t="shared" si="1"/>
        <v>0</v>
      </c>
    </row>
    <row r="18" spans="1:8" x14ac:dyDescent="0.25">
      <c r="A18" s="14" t="s">
        <v>27</v>
      </c>
      <c r="B18" s="14" t="s">
        <v>19</v>
      </c>
      <c r="C18" s="14"/>
      <c r="D18">
        <v>5</v>
      </c>
      <c r="E18">
        <v>1</v>
      </c>
      <c r="F18" s="15">
        <f t="shared" si="0"/>
        <v>0.66745786383860972</v>
      </c>
      <c r="G18" s="18">
        <v>0</v>
      </c>
      <c r="H18" s="15">
        <f t="shared" si="1"/>
        <v>0</v>
      </c>
    </row>
    <row r="19" spans="1:8" x14ac:dyDescent="0.25">
      <c r="A19" s="14" t="s">
        <v>28</v>
      </c>
      <c r="B19" s="14" t="s">
        <v>23</v>
      </c>
      <c r="C19" s="14"/>
      <c r="D19">
        <v>2</v>
      </c>
      <c r="E19">
        <v>1</v>
      </c>
      <c r="F19" s="15">
        <f t="shared" si="0"/>
        <v>0.33750000000000002</v>
      </c>
      <c r="G19" s="18">
        <v>0</v>
      </c>
      <c r="H19" s="15">
        <f t="shared" si="1"/>
        <v>0</v>
      </c>
    </row>
    <row r="20" spans="1:8" x14ac:dyDescent="0.25">
      <c r="A20" s="14" t="s">
        <v>29</v>
      </c>
      <c r="B20" s="14" t="s">
        <v>23</v>
      </c>
      <c r="C20" s="14"/>
      <c r="D20">
        <v>1</v>
      </c>
      <c r="E20">
        <v>0</v>
      </c>
      <c r="F20" s="15">
        <f t="shared" si="0"/>
        <v>0.21345374206136564</v>
      </c>
      <c r="G20" s="18">
        <v>0</v>
      </c>
      <c r="H20" s="15">
        <f t="shared" si="1"/>
        <v>0</v>
      </c>
    </row>
    <row r="21" spans="1:8" x14ac:dyDescent="0.25">
      <c r="A21" s="14" t="s">
        <v>30</v>
      </c>
      <c r="B21" s="14" t="s">
        <v>19</v>
      </c>
      <c r="C21" s="14"/>
      <c r="D21">
        <v>3</v>
      </c>
      <c r="E21">
        <v>1</v>
      </c>
      <c r="F21" s="15">
        <f t="shared" si="0"/>
        <v>0.53244718047896544</v>
      </c>
      <c r="G21" s="18">
        <v>0</v>
      </c>
      <c r="H21" s="15">
        <f t="shared" si="1"/>
        <v>0</v>
      </c>
    </row>
    <row r="22" spans="1:8" x14ac:dyDescent="0.25">
      <c r="A22" s="14" t="s">
        <v>31</v>
      </c>
      <c r="B22" s="14" t="s">
        <v>19</v>
      </c>
      <c r="C22" s="14" t="s">
        <v>32</v>
      </c>
      <c r="D22">
        <v>2</v>
      </c>
      <c r="E22">
        <v>1</v>
      </c>
      <c r="F22" s="15">
        <f t="shared" si="0"/>
        <v>0.5</v>
      </c>
      <c r="G22" s="18">
        <v>0</v>
      </c>
      <c r="H22" s="15">
        <f t="shared" si="1"/>
        <v>0</v>
      </c>
    </row>
    <row r="23" spans="1:8" x14ac:dyDescent="0.25">
      <c r="A23" s="14" t="s">
        <v>33</v>
      </c>
      <c r="B23" s="14" t="s">
        <v>23</v>
      </c>
      <c r="C23" s="14"/>
      <c r="D23">
        <v>2</v>
      </c>
      <c r="E23">
        <v>1</v>
      </c>
      <c r="F23" s="15">
        <f t="shared" si="0"/>
        <v>0.33750000000000002</v>
      </c>
      <c r="G23" s="18">
        <v>0</v>
      </c>
      <c r="H23" s="15">
        <f t="shared" si="1"/>
        <v>0</v>
      </c>
    </row>
    <row r="24" spans="1:8" x14ac:dyDescent="0.25">
      <c r="A24" s="14" t="s">
        <v>34</v>
      </c>
      <c r="B24" s="14" t="s">
        <v>23</v>
      </c>
      <c r="C24" s="14"/>
      <c r="D24">
        <v>1</v>
      </c>
      <c r="E24">
        <v>0</v>
      </c>
      <c r="F24" s="15">
        <f t="shared" si="0"/>
        <v>0.21345374206136564</v>
      </c>
      <c r="G24" s="18">
        <v>0</v>
      </c>
      <c r="H24" s="15">
        <f t="shared" si="1"/>
        <v>0</v>
      </c>
    </row>
    <row r="25" spans="1:8" x14ac:dyDescent="0.25">
      <c r="A25" s="14" t="s">
        <v>35</v>
      </c>
      <c r="B25" s="14" t="s">
        <v>23</v>
      </c>
      <c r="C25" s="14"/>
      <c r="D25">
        <v>2</v>
      </c>
      <c r="E25">
        <v>1</v>
      </c>
      <c r="F25" s="15">
        <f t="shared" si="0"/>
        <v>0.33750000000000002</v>
      </c>
      <c r="G25" s="18">
        <v>0</v>
      </c>
      <c r="H25" s="15">
        <f t="shared" si="1"/>
        <v>0</v>
      </c>
    </row>
    <row r="26" spans="1:8" x14ac:dyDescent="0.25">
      <c r="A26" s="14" t="s">
        <v>36</v>
      </c>
      <c r="B26" s="14" t="s">
        <v>23</v>
      </c>
      <c r="C26" s="14"/>
      <c r="D26">
        <v>1</v>
      </c>
      <c r="E26">
        <v>0</v>
      </c>
      <c r="F26" s="15">
        <f t="shared" si="0"/>
        <v>0.21345374206136564</v>
      </c>
      <c r="G26" s="18">
        <v>0</v>
      </c>
      <c r="H26" s="15">
        <f t="shared" si="1"/>
        <v>0</v>
      </c>
    </row>
    <row r="27" spans="1:8" x14ac:dyDescent="0.25">
      <c r="A27" s="14" t="s">
        <v>37</v>
      </c>
      <c r="B27" s="14" t="s">
        <v>23</v>
      </c>
      <c r="C27" s="14"/>
      <c r="D27">
        <v>2</v>
      </c>
      <c r="E27">
        <v>1</v>
      </c>
      <c r="F27" s="15">
        <f t="shared" si="0"/>
        <v>0.33750000000000002</v>
      </c>
      <c r="G27" s="18">
        <v>0</v>
      </c>
      <c r="H27" s="15">
        <f t="shared" si="1"/>
        <v>0</v>
      </c>
    </row>
    <row r="28" spans="1:8" x14ac:dyDescent="0.25">
      <c r="A28" s="14" t="s">
        <v>38</v>
      </c>
      <c r="B28" s="14" t="s">
        <v>23</v>
      </c>
      <c r="C28" s="14"/>
      <c r="D28">
        <v>2</v>
      </c>
      <c r="E28">
        <v>0</v>
      </c>
      <c r="F28" s="15">
        <f t="shared" si="0"/>
        <v>0.30186917696247162</v>
      </c>
      <c r="G28" s="18">
        <v>0</v>
      </c>
      <c r="H28" s="15">
        <f t="shared" si="1"/>
        <v>0</v>
      </c>
    </row>
    <row r="29" spans="1:8" x14ac:dyDescent="0.25">
      <c r="A29" s="14" t="s">
        <v>39</v>
      </c>
      <c r="B29" s="14" t="s">
        <v>23</v>
      </c>
      <c r="C29" s="14"/>
      <c r="D29">
        <v>2</v>
      </c>
      <c r="E29">
        <v>0</v>
      </c>
      <c r="F29" s="15">
        <f t="shared" si="0"/>
        <v>0.30186917696247162</v>
      </c>
      <c r="G29" s="18">
        <v>0</v>
      </c>
      <c r="H29" s="15">
        <f t="shared" si="1"/>
        <v>0</v>
      </c>
    </row>
    <row r="30" spans="1:8" x14ac:dyDescent="0.25">
      <c r="A30" s="14" t="s">
        <v>40</v>
      </c>
      <c r="B30" s="14" t="s">
        <v>19</v>
      </c>
      <c r="C30" s="14"/>
      <c r="D30">
        <v>3</v>
      </c>
      <c r="E30">
        <v>1</v>
      </c>
      <c r="F30" s="15">
        <f t="shared" si="0"/>
        <v>0.53244718047896544</v>
      </c>
      <c r="G30" s="18">
        <v>0</v>
      </c>
      <c r="H30" s="15">
        <f t="shared" si="1"/>
        <v>0</v>
      </c>
    </row>
    <row r="31" spans="1:8" x14ac:dyDescent="0.25">
      <c r="A31" s="14" t="s">
        <v>41</v>
      </c>
      <c r="B31" s="14" t="s">
        <v>19</v>
      </c>
      <c r="C31" s="14" t="s">
        <v>32</v>
      </c>
      <c r="D31">
        <v>3</v>
      </c>
      <c r="E31">
        <v>1</v>
      </c>
      <c r="F31" s="15">
        <f t="shared" si="0"/>
        <v>0.59160797830996159</v>
      </c>
      <c r="G31" s="18">
        <v>0</v>
      </c>
      <c r="H31" s="15">
        <f t="shared" si="1"/>
        <v>0</v>
      </c>
    </row>
    <row r="32" spans="1:8" x14ac:dyDescent="0.25">
      <c r="A32" s="14" t="s">
        <v>42</v>
      </c>
      <c r="B32" s="14" t="s">
        <v>19</v>
      </c>
      <c r="C32" s="14"/>
      <c r="D32">
        <v>2</v>
      </c>
      <c r="E32">
        <v>1</v>
      </c>
      <c r="F32" s="15">
        <f t="shared" si="0"/>
        <v>0.45</v>
      </c>
      <c r="G32" s="18">
        <v>0</v>
      </c>
      <c r="H32" s="15">
        <f t="shared" si="1"/>
        <v>0</v>
      </c>
    </row>
    <row r="33" spans="1:8" x14ac:dyDescent="0.25">
      <c r="A33" s="14" t="s">
        <v>43</v>
      </c>
      <c r="B33" s="14" t="s">
        <v>19</v>
      </c>
      <c r="C33" s="14"/>
      <c r="D33">
        <v>6</v>
      </c>
      <c r="E33">
        <v>0</v>
      </c>
      <c r="F33" s="15">
        <f t="shared" si="0"/>
        <v>0.69713700231733511</v>
      </c>
      <c r="G33" s="18">
        <v>0</v>
      </c>
      <c r="H33" s="15">
        <f t="shared" si="1"/>
        <v>0</v>
      </c>
    </row>
    <row r="34" spans="1:8" x14ac:dyDescent="0.25">
      <c r="A34" s="14" t="s">
        <v>44</v>
      </c>
      <c r="B34" s="14" t="s">
        <v>19</v>
      </c>
      <c r="C34" s="14" t="s">
        <v>32</v>
      </c>
      <c r="D34">
        <v>6</v>
      </c>
      <c r="E34">
        <v>0</v>
      </c>
      <c r="F34" s="15">
        <f t="shared" si="0"/>
        <v>0.7745966692414834</v>
      </c>
      <c r="G34" s="18">
        <v>0</v>
      </c>
      <c r="H34" s="15">
        <f t="shared" si="1"/>
        <v>0</v>
      </c>
    </row>
    <row r="35" spans="1:8" x14ac:dyDescent="0.25">
      <c r="A35" s="14" t="s">
        <v>45</v>
      </c>
      <c r="B35" s="14" t="s">
        <v>19</v>
      </c>
      <c r="C35" s="14" t="s">
        <v>32</v>
      </c>
      <c r="D35">
        <v>1</v>
      </c>
      <c r="E35">
        <v>0</v>
      </c>
      <c r="F35" s="15">
        <f t="shared" si="0"/>
        <v>0.31622776601683794</v>
      </c>
      <c r="G35" s="18">
        <v>0</v>
      </c>
      <c r="H35" s="15">
        <f t="shared" si="1"/>
        <v>0</v>
      </c>
    </row>
    <row r="36" spans="1:8" x14ac:dyDescent="0.25">
      <c r="A36" s="14" t="s">
        <v>46</v>
      </c>
      <c r="B36" s="14" t="s">
        <v>19</v>
      </c>
      <c r="C36" s="14"/>
      <c r="D36">
        <v>4</v>
      </c>
      <c r="E36">
        <v>1</v>
      </c>
      <c r="F36" s="15">
        <f t="shared" si="0"/>
        <v>0.60373835392494324</v>
      </c>
      <c r="G36" s="18">
        <v>0</v>
      </c>
      <c r="H36" s="15">
        <f t="shared" si="1"/>
        <v>0</v>
      </c>
    </row>
    <row r="37" spans="1:8" x14ac:dyDescent="0.25">
      <c r="A37" s="14" t="s">
        <v>47</v>
      </c>
      <c r="B37" s="14" t="s">
        <v>19</v>
      </c>
      <c r="C37" s="14"/>
      <c r="D37">
        <v>4</v>
      </c>
      <c r="E37">
        <v>0</v>
      </c>
      <c r="F37" s="15">
        <f t="shared" si="0"/>
        <v>0.56920997883030833</v>
      </c>
      <c r="G37" s="18">
        <v>0</v>
      </c>
      <c r="H37" s="15">
        <f t="shared" si="1"/>
        <v>0</v>
      </c>
    </row>
    <row r="38" spans="1:8" x14ac:dyDescent="0.25">
      <c r="A38" s="14" t="s">
        <v>48</v>
      </c>
      <c r="B38" s="14" t="s">
        <v>19</v>
      </c>
      <c r="C38" s="14"/>
      <c r="D38">
        <v>4</v>
      </c>
      <c r="E38">
        <v>0</v>
      </c>
      <c r="F38" s="15">
        <f t="shared" si="0"/>
        <v>0.56920997883030833</v>
      </c>
      <c r="G38" s="18">
        <v>0</v>
      </c>
      <c r="H38" s="15">
        <f t="shared" si="1"/>
        <v>0</v>
      </c>
    </row>
    <row r="39" spans="1:8" x14ac:dyDescent="0.25">
      <c r="A39" s="14" t="s">
        <v>49</v>
      </c>
      <c r="B39" s="14" t="s">
        <v>19</v>
      </c>
      <c r="C39" s="14"/>
      <c r="D39">
        <v>4</v>
      </c>
      <c r="E39">
        <v>1</v>
      </c>
      <c r="F39" s="15">
        <f t="shared" si="0"/>
        <v>0.60373835392494324</v>
      </c>
      <c r="G39" s="18">
        <v>0</v>
      </c>
      <c r="H39" s="15">
        <f t="shared" si="1"/>
        <v>0</v>
      </c>
    </row>
    <row r="40" spans="1:8" x14ac:dyDescent="0.25">
      <c r="A40" s="14" t="s">
        <v>50</v>
      </c>
      <c r="B40" s="14" t="s">
        <v>23</v>
      </c>
      <c r="C40" s="14"/>
      <c r="D40">
        <v>4</v>
      </c>
      <c r="E40">
        <v>1</v>
      </c>
      <c r="F40" s="15">
        <f t="shared" si="0"/>
        <v>0.45280376544370743</v>
      </c>
      <c r="G40" s="18">
        <v>0</v>
      </c>
      <c r="H40" s="15">
        <f t="shared" si="1"/>
        <v>0</v>
      </c>
    </row>
    <row r="41" spans="1:8" x14ac:dyDescent="0.25">
      <c r="A41" s="14" t="s">
        <v>51</v>
      </c>
      <c r="B41" s="14" t="s">
        <v>23</v>
      </c>
      <c r="C41" s="14"/>
      <c r="D41">
        <v>4</v>
      </c>
      <c r="E41">
        <v>2</v>
      </c>
      <c r="F41" s="15">
        <f t="shared" si="0"/>
        <v>0.47729707730091964</v>
      </c>
      <c r="G41" s="18">
        <v>0</v>
      </c>
      <c r="H41" s="15">
        <f t="shared" si="1"/>
        <v>0</v>
      </c>
    </row>
    <row r="42" spans="1:8" x14ac:dyDescent="0.25">
      <c r="A42" s="14" t="s">
        <v>52</v>
      </c>
      <c r="B42" s="14" t="s">
        <v>23</v>
      </c>
      <c r="C42" s="14"/>
      <c r="D42">
        <v>4</v>
      </c>
      <c r="E42">
        <v>1</v>
      </c>
      <c r="F42" s="15">
        <f t="shared" si="0"/>
        <v>0.45280376544370743</v>
      </c>
      <c r="G42" s="18">
        <v>0</v>
      </c>
      <c r="H42" s="15">
        <f t="shared" si="1"/>
        <v>0</v>
      </c>
    </row>
    <row r="43" spans="1:8" x14ac:dyDescent="0.25">
      <c r="A43" s="14" t="s">
        <v>53</v>
      </c>
      <c r="B43" s="14" t="s">
        <v>19</v>
      </c>
      <c r="C43" s="14"/>
      <c r="D43">
        <v>3</v>
      </c>
      <c r="E43">
        <v>0</v>
      </c>
      <c r="F43" s="15">
        <f t="shared" si="0"/>
        <v>0.49295030175464949</v>
      </c>
      <c r="G43" s="18">
        <v>0</v>
      </c>
      <c r="H43" s="15">
        <f t="shared" si="1"/>
        <v>0</v>
      </c>
    </row>
    <row r="44" spans="1:8" x14ac:dyDescent="0.25">
      <c r="A44" s="14" t="s">
        <v>54</v>
      </c>
      <c r="B44" s="14" t="s">
        <v>19</v>
      </c>
      <c r="C44" s="14"/>
      <c r="D44">
        <v>4</v>
      </c>
      <c r="E44">
        <v>0</v>
      </c>
      <c r="F44" s="15">
        <f t="shared" si="0"/>
        <v>0.56920997883030833</v>
      </c>
      <c r="G44" s="18">
        <v>0</v>
      </c>
      <c r="H44" s="15">
        <f t="shared" si="1"/>
        <v>0</v>
      </c>
    </row>
    <row r="45" spans="1:8" x14ac:dyDescent="0.25">
      <c r="A45" s="14" t="s">
        <v>55</v>
      </c>
      <c r="B45" s="14" t="s">
        <v>19</v>
      </c>
      <c r="C45" s="14"/>
      <c r="D45">
        <v>2</v>
      </c>
      <c r="E45">
        <v>1</v>
      </c>
      <c r="F45" s="15">
        <f t="shared" si="0"/>
        <v>0.45</v>
      </c>
      <c r="G45" s="18">
        <v>0</v>
      </c>
      <c r="H45" s="15">
        <f t="shared" si="1"/>
        <v>0</v>
      </c>
    </row>
    <row r="46" spans="1:8" x14ac:dyDescent="0.25">
      <c r="A46" s="14" t="s">
        <v>56</v>
      </c>
      <c r="B46" s="14" t="s">
        <v>19</v>
      </c>
      <c r="C46" s="14"/>
      <c r="D46">
        <v>2</v>
      </c>
      <c r="E46">
        <v>3</v>
      </c>
      <c r="F46" s="15">
        <f t="shared" si="0"/>
        <v>0.53244718047896544</v>
      </c>
      <c r="G46" s="18">
        <v>0</v>
      </c>
      <c r="H46" s="15">
        <f t="shared" si="1"/>
        <v>0</v>
      </c>
    </row>
    <row r="47" spans="1:8" x14ac:dyDescent="0.25">
      <c r="A47" s="14" t="s">
        <v>57</v>
      </c>
      <c r="B47" s="14" t="s">
        <v>19</v>
      </c>
      <c r="C47" s="14"/>
      <c r="D47">
        <v>1</v>
      </c>
      <c r="E47">
        <v>4</v>
      </c>
      <c r="F47" s="15">
        <f t="shared" si="0"/>
        <v>0.49295030175464949</v>
      </c>
      <c r="G47" s="18">
        <v>0</v>
      </c>
      <c r="H47" s="15">
        <f t="shared" si="1"/>
        <v>0</v>
      </c>
    </row>
    <row r="48" spans="1:8" x14ac:dyDescent="0.25">
      <c r="A48" s="14" t="s">
        <v>58</v>
      </c>
      <c r="B48" s="14" t="s">
        <v>23</v>
      </c>
      <c r="C48" s="14"/>
      <c r="D48">
        <v>1</v>
      </c>
      <c r="E48">
        <v>4</v>
      </c>
      <c r="F48" s="15">
        <f t="shared" si="0"/>
        <v>0.36971272631598712</v>
      </c>
      <c r="G48" s="18">
        <v>0</v>
      </c>
      <c r="H48" s="15">
        <f t="shared" si="1"/>
        <v>0</v>
      </c>
    </row>
    <row r="49" spans="1:8" x14ac:dyDescent="0.25">
      <c r="A49" s="14" t="s">
        <v>59</v>
      </c>
      <c r="B49" s="14" t="s">
        <v>19</v>
      </c>
      <c r="C49" s="14"/>
      <c r="D49">
        <v>4</v>
      </c>
      <c r="E49">
        <v>0</v>
      </c>
      <c r="F49" s="15">
        <f t="shared" si="0"/>
        <v>0.56920997883030833</v>
      </c>
      <c r="G49" s="18">
        <v>0</v>
      </c>
      <c r="H49" s="15">
        <f t="shared" si="1"/>
        <v>0</v>
      </c>
    </row>
    <row r="50" spans="1:8" x14ac:dyDescent="0.25">
      <c r="A50" s="14" t="s">
        <v>60</v>
      </c>
      <c r="B50" s="14" t="s">
        <v>19</v>
      </c>
      <c r="C50" s="14"/>
      <c r="D50">
        <v>4</v>
      </c>
      <c r="E50">
        <v>0</v>
      </c>
      <c r="F50" s="15">
        <f t="shared" si="0"/>
        <v>0.56920997883030833</v>
      </c>
      <c r="G50" s="18">
        <v>0</v>
      </c>
      <c r="H50" s="15">
        <f t="shared" si="1"/>
        <v>0</v>
      </c>
    </row>
    <row r="51" spans="1:8" x14ac:dyDescent="0.25">
      <c r="A51" s="14" t="s">
        <v>61</v>
      </c>
      <c r="B51" s="14" t="s">
        <v>23</v>
      </c>
      <c r="C51" s="14"/>
      <c r="D51">
        <v>3</v>
      </c>
      <c r="E51">
        <v>0</v>
      </c>
      <c r="F51" s="15">
        <f t="shared" si="0"/>
        <v>0.36971272631598712</v>
      </c>
      <c r="G51" s="18">
        <v>0</v>
      </c>
      <c r="H51" s="15">
        <f t="shared" si="1"/>
        <v>0</v>
      </c>
    </row>
    <row r="52" spans="1:8" x14ac:dyDescent="0.25">
      <c r="A52" s="14" t="s">
        <v>62</v>
      </c>
      <c r="B52" s="14" t="s">
        <v>23</v>
      </c>
      <c r="C52" s="14"/>
      <c r="D52">
        <v>2</v>
      </c>
      <c r="E52">
        <v>1</v>
      </c>
      <c r="F52" s="15">
        <f t="shared" si="0"/>
        <v>0.33750000000000002</v>
      </c>
      <c r="G52" s="18">
        <v>0</v>
      </c>
      <c r="H52" s="15">
        <f t="shared" si="1"/>
        <v>0</v>
      </c>
    </row>
    <row r="53" spans="1:8" x14ac:dyDescent="0.25">
      <c r="A53" s="14" t="s">
        <v>63</v>
      </c>
      <c r="B53" s="14" t="s">
        <v>19</v>
      </c>
      <c r="C53" s="14"/>
      <c r="D53">
        <v>4</v>
      </c>
      <c r="E53">
        <v>0</v>
      </c>
      <c r="F53" s="15">
        <f t="shared" si="0"/>
        <v>0.56920997883030833</v>
      </c>
      <c r="G53" s="18">
        <v>0</v>
      </c>
      <c r="H53" s="15">
        <f t="shared" si="1"/>
        <v>0</v>
      </c>
    </row>
    <row r="54" spans="1:8" x14ac:dyDescent="0.25">
      <c r="A54" s="14" t="s">
        <v>64</v>
      </c>
      <c r="B54" s="14" t="s">
        <v>19</v>
      </c>
      <c r="C54" s="14"/>
      <c r="D54">
        <v>3</v>
      </c>
      <c r="E54">
        <v>2</v>
      </c>
      <c r="F54" s="15">
        <f t="shared" si="0"/>
        <v>0.56920997883030833</v>
      </c>
      <c r="G54" s="18">
        <v>0</v>
      </c>
      <c r="H54" s="15">
        <f t="shared" si="1"/>
        <v>0</v>
      </c>
    </row>
    <row r="55" spans="1:8" x14ac:dyDescent="0.25">
      <c r="A55" s="14" t="s">
        <v>65</v>
      </c>
      <c r="B55" s="14" t="s">
        <v>23</v>
      </c>
      <c r="C55" s="14"/>
      <c r="D55">
        <v>3</v>
      </c>
      <c r="E55">
        <v>2</v>
      </c>
      <c r="F55" s="15">
        <f t="shared" si="0"/>
        <v>0.42690748412273127</v>
      </c>
      <c r="G55" s="18">
        <v>0</v>
      </c>
      <c r="H55" s="15">
        <f t="shared" si="1"/>
        <v>0</v>
      </c>
    </row>
    <row r="56" spans="1:8" x14ac:dyDescent="0.25">
      <c r="A56" s="14" t="s">
        <v>66</v>
      </c>
      <c r="B56" s="14" t="s">
        <v>23</v>
      </c>
      <c r="C56" s="14"/>
      <c r="D56">
        <v>3</v>
      </c>
      <c r="E56">
        <v>1</v>
      </c>
      <c r="F56" s="15">
        <f t="shared" si="0"/>
        <v>0.39933538535922408</v>
      </c>
      <c r="G56" s="18">
        <v>0</v>
      </c>
      <c r="H56" s="15">
        <f t="shared" si="1"/>
        <v>0</v>
      </c>
    </row>
    <row r="57" spans="1:8" x14ac:dyDescent="0.25">
      <c r="A57" s="14" t="s">
        <v>67</v>
      </c>
      <c r="B57" s="14" t="s">
        <v>19</v>
      </c>
      <c r="C57" s="14"/>
      <c r="D57">
        <v>1</v>
      </c>
      <c r="E57">
        <v>1</v>
      </c>
      <c r="F57" s="15">
        <f t="shared" si="0"/>
        <v>0.34856850115866755</v>
      </c>
      <c r="G57" s="18">
        <v>0</v>
      </c>
      <c r="H57" s="15">
        <f t="shared" si="1"/>
        <v>0</v>
      </c>
    </row>
    <row r="58" spans="1:8" x14ac:dyDescent="0.25">
      <c r="A58" s="14" t="s">
        <v>68</v>
      </c>
      <c r="B58" s="14" t="s">
        <v>19</v>
      </c>
      <c r="C58" s="14"/>
      <c r="D58">
        <v>2</v>
      </c>
      <c r="E58">
        <v>1</v>
      </c>
      <c r="F58" s="15">
        <f t="shared" si="0"/>
        <v>0.45</v>
      </c>
      <c r="G58" s="18">
        <v>0</v>
      </c>
      <c r="H58" s="15">
        <f t="shared" si="1"/>
        <v>0</v>
      </c>
    </row>
    <row r="59" spans="1:8" x14ac:dyDescent="0.25">
      <c r="A59" s="14" t="s">
        <v>69</v>
      </c>
      <c r="B59" s="14" t="s">
        <v>23</v>
      </c>
      <c r="C59" s="14"/>
      <c r="D59">
        <v>9</v>
      </c>
      <c r="E59">
        <v>1</v>
      </c>
      <c r="F59" s="15">
        <f t="shared" si="0"/>
        <v>0.65790861827460512</v>
      </c>
      <c r="G59" s="18">
        <v>0</v>
      </c>
      <c r="H59" s="15">
        <f t="shared" si="1"/>
        <v>0</v>
      </c>
    </row>
  </sheetData>
  <sheetProtection algorithmName="SHA-512" hashValue="Wwm4ZZvKUagaxGE7qEGTAm6tVHUzPbOCTQH/GDuZzHizBLE/o0ip7oniX14kwCdAspVDqnWHEVSnSuHnoJ5ovg==" saltValue="kFcAxqjMFYXRmHIMt1yZmQ==" spinCount="100000" sheet="1" objects="1" scenarios="1"/>
  <dataValidations count="4">
    <dataValidation type="decimal" allowBlank="1" showInputMessage="1" showErrorMessage="1" errorTitle="Invalid value" error="Please enter a value greater than 0 and less than or equal to 1." sqref="B5:B7" xr:uid="{6713F6ED-0FE8-4B37-92CB-4A8490790843}">
      <formula1>0.01</formula1>
      <formula2>1</formula2>
    </dataValidation>
    <dataValidation type="whole" allowBlank="1" showInputMessage="1" showErrorMessage="1" errorTitle="Invalid value" error="Please enter an integer value between 1 and the total number of requirements." sqref="B2" xr:uid="{44B8BBBA-785A-4F08-BFD3-CC64B4A00EB2}">
      <formula1>1</formula1>
      <formula2>$B$1</formula2>
    </dataValidation>
    <dataValidation type="whole" operator="greaterThan" allowBlank="1" showInputMessage="1" showErrorMessage="1" errorTitle="Invalid value" error="Please enter an integer value greater than 0." sqref="B1 B3:B4" xr:uid="{5759E441-3306-4A37-8507-9C0BF4EC0065}">
      <formula1>0</formula1>
    </dataValidation>
    <dataValidation type="whole" allowBlank="1" showInputMessage="1" showErrorMessage="1" errorTitle="Invalid value" error="Please enter an integer value between 0 and the total number of pages." sqref="G11:G59" xr:uid="{365BB73B-AD1F-47D9-A5DC-B910F5129BC4}">
      <formula1>0</formula1>
      <formula2>$B$3</formula2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75AC-26DE-4D94-9BEE-896BCA1A733C}">
  <dimension ref="A1:H25"/>
  <sheetViews>
    <sheetView workbookViewId="0">
      <selection activeCell="A25" sqref="A25:XFD25"/>
    </sheetView>
  </sheetViews>
  <sheetFormatPr defaultRowHeight="15" x14ac:dyDescent="0.25"/>
  <cols>
    <col min="1" max="1" width="11.85546875" customWidth="1"/>
    <col min="2" max="2" width="18.5703125" customWidth="1"/>
    <col min="3" max="3" width="16" customWidth="1"/>
    <col min="4" max="4" width="9.7109375" customWidth="1"/>
    <col min="5" max="5" width="10.85546875" customWidth="1"/>
    <col min="6" max="6" width="11.42578125" customWidth="1"/>
    <col min="7" max="7" width="15.42578125" customWidth="1"/>
    <col min="8" max="8" width="10.5703125" customWidth="1"/>
  </cols>
  <sheetData>
    <row r="1" spans="1:8" ht="18" x14ac:dyDescent="0.35">
      <c r="A1" s="5" t="s">
        <v>88</v>
      </c>
      <c r="B1" s="6">
        <v>500</v>
      </c>
      <c r="C1" s="7" t="s">
        <v>89</v>
      </c>
      <c r="D1" s="5"/>
    </row>
    <row r="2" spans="1:8" ht="18" x14ac:dyDescent="0.35">
      <c r="A2" s="5" t="s">
        <v>0</v>
      </c>
      <c r="B2" s="6">
        <v>15</v>
      </c>
      <c r="C2" s="7" t="s">
        <v>90</v>
      </c>
      <c r="D2" s="5"/>
    </row>
    <row r="3" spans="1:8" ht="18" x14ac:dyDescent="0.35">
      <c r="A3" s="5" t="s">
        <v>1</v>
      </c>
      <c r="B3" s="17">
        <v>1</v>
      </c>
      <c r="C3" s="7" t="s">
        <v>2</v>
      </c>
      <c r="D3" s="5"/>
    </row>
    <row r="4" spans="1:8" ht="18" x14ac:dyDescent="0.35">
      <c r="A4" s="5" t="s">
        <v>3</v>
      </c>
      <c r="B4" s="6">
        <v>10</v>
      </c>
      <c r="C4" s="7" t="s">
        <v>77</v>
      </c>
      <c r="D4" s="5"/>
    </row>
    <row r="5" spans="1:8" x14ac:dyDescent="0.25">
      <c r="A5" s="5" t="s">
        <v>4</v>
      </c>
      <c r="B5" s="8">
        <v>0.75</v>
      </c>
      <c r="C5" s="7" t="s">
        <v>78</v>
      </c>
      <c r="D5" s="5"/>
    </row>
    <row r="6" spans="1:8" x14ac:dyDescent="0.25">
      <c r="A6" s="5" t="s">
        <v>5</v>
      </c>
      <c r="B6" s="8">
        <v>0.9</v>
      </c>
      <c r="C6" s="7" t="s">
        <v>79</v>
      </c>
      <c r="D6" s="5"/>
    </row>
    <row r="7" spans="1:8" x14ac:dyDescent="0.25">
      <c r="A7" s="9" t="s">
        <v>6</v>
      </c>
      <c r="B7" s="8">
        <v>0.5</v>
      </c>
      <c r="C7" s="7" t="s">
        <v>80</v>
      </c>
      <c r="D7" s="9"/>
    </row>
    <row r="8" spans="1:8" x14ac:dyDescent="0.25">
      <c r="A8" s="5" t="s">
        <v>7</v>
      </c>
      <c r="B8" s="15">
        <f>$B$2/SUM($F$11:$F$25)</f>
        <v>2.2933414871267921</v>
      </c>
      <c r="C8" s="7" t="s">
        <v>81</v>
      </c>
      <c r="D8" s="5"/>
    </row>
    <row r="9" spans="1:8" ht="21" x14ac:dyDescent="0.25">
      <c r="A9" s="10" t="s">
        <v>8</v>
      </c>
      <c r="B9" s="16">
        <f>$B$1*(1-$B$8/($B$3*$B$2)*SUM($H$11:$H$25))</f>
        <v>500</v>
      </c>
      <c r="C9" s="11" t="s">
        <v>9</v>
      </c>
      <c r="D9" s="10"/>
      <c r="E9" s="12"/>
      <c r="F9" s="12"/>
      <c r="G9" s="12"/>
      <c r="H9" s="12"/>
    </row>
    <row r="10" spans="1:8" ht="30" x14ac:dyDescent="0.25">
      <c r="A10" s="13" t="s">
        <v>10</v>
      </c>
      <c r="B10" s="13" t="s">
        <v>11</v>
      </c>
      <c r="C10" s="14" t="s">
        <v>12</v>
      </c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17</v>
      </c>
    </row>
    <row r="11" spans="1:8" x14ac:dyDescent="0.25">
      <c r="A11" s="14" t="s">
        <v>18</v>
      </c>
      <c r="B11" s="14" t="s">
        <v>19</v>
      </c>
      <c r="C11" s="14"/>
      <c r="D11">
        <v>3</v>
      </c>
      <c r="E11">
        <v>2</v>
      </c>
      <c r="F11" s="15">
        <f>IF(B11="A",1,$B$5)*IF(C11="Y",1,$B$6)*SQRT((D11+$B$7*E11)/$B$4)</f>
        <v>0.56920997883030833</v>
      </c>
      <c r="G11" s="18">
        <v>0</v>
      </c>
      <c r="H11" s="15">
        <f>F11*G11</f>
        <v>0</v>
      </c>
    </row>
    <row r="12" spans="1:8" x14ac:dyDescent="0.25">
      <c r="A12" s="14" t="s">
        <v>25</v>
      </c>
      <c r="B12" s="14" t="s">
        <v>19</v>
      </c>
      <c r="C12" s="14"/>
      <c r="D12">
        <v>1</v>
      </c>
      <c r="E12">
        <v>2</v>
      </c>
      <c r="F12" s="15">
        <f t="shared" ref="F12:F25" si="0">IF(B12="A",1,$B$5)*IF(C12="Y",1,$B$6)*SQRT((D12+$B$7*E12)/$B$4)</f>
        <v>0.40249223594996214</v>
      </c>
      <c r="G12" s="18">
        <v>0</v>
      </c>
      <c r="H12" s="15">
        <f t="shared" ref="H12:H25" si="1">F12*G12</f>
        <v>0</v>
      </c>
    </row>
    <row r="13" spans="1:8" x14ac:dyDescent="0.25">
      <c r="A13" s="14" t="s">
        <v>28</v>
      </c>
      <c r="B13" s="14" t="s">
        <v>23</v>
      </c>
      <c r="C13" s="14"/>
      <c r="D13">
        <v>2</v>
      </c>
      <c r="E13">
        <v>1</v>
      </c>
      <c r="F13" s="15">
        <f>IF(B13="A",1,$B$5)*IF(C13="Y",1,$B$6)*SQRT((D13+$B$7*E13)/$B$4)</f>
        <v>0.33750000000000002</v>
      </c>
      <c r="G13" s="18">
        <v>0</v>
      </c>
      <c r="H13" s="15">
        <f>F13*G13</f>
        <v>0</v>
      </c>
    </row>
    <row r="14" spans="1:8" x14ac:dyDescent="0.25">
      <c r="A14" s="14" t="s">
        <v>29</v>
      </c>
      <c r="B14" s="14" t="s">
        <v>23</v>
      </c>
      <c r="C14" s="14"/>
      <c r="D14">
        <v>1</v>
      </c>
      <c r="E14">
        <v>0</v>
      </c>
      <c r="F14" s="15">
        <f t="shared" si="0"/>
        <v>0.21345374206136564</v>
      </c>
      <c r="G14" s="18">
        <v>0</v>
      </c>
      <c r="H14" s="15">
        <f t="shared" si="1"/>
        <v>0</v>
      </c>
    </row>
    <row r="15" spans="1:8" x14ac:dyDescent="0.25">
      <c r="A15" s="14" t="s">
        <v>33</v>
      </c>
      <c r="B15" s="14" t="s">
        <v>23</v>
      </c>
      <c r="C15" s="14"/>
      <c r="D15">
        <v>2</v>
      </c>
      <c r="E15">
        <v>1</v>
      </c>
      <c r="F15" s="15">
        <f t="shared" si="0"/>
        <v>0.33750000000000002</v>
      </c>
      <c r="G15" s="18">
        <v>0</v>
      </c>
      <c r="H15" s="15">
        <f t="shared" si="1"/>
        <v>0</v>
      </c>
    </row>
    <row r="16" spans="1:8" x14ac:dyDescent="0.25">
      <c r="A16" s="14" t="s">
        <v>34</v>
      </c>
      <c r="B16" s="14" t="s">
        <v>23</v>
      </c>
      <c r="C16" s="14"/>
      <c r="D16">
        <v>1</v>
      </c>
      <c r="E16">
        <v>0</v>
      </c>
      <c r="F16" s="15">
        <f>IF(B16="A",1,$B$5)*IF(C16="Y",1,$B$6)*SQRT((D16+$B$7*E16)/$B$4)</f>
        <v>0.21345374206136564</v>
      </c>
      <c r="G16" s="18">
        <v>0</v>
      </c>
      <c r="H16" s="15">
        <f>F16*G16</f>
        <v>0</v>
      </c>
    </row>
    <row r="17" spans="1:8" x14ac:dyDescent="0.25">
      <c r="A17" s="14" t="s">
        <v>38</v>
      </c>
      <c r="B17" s="14" t="s">
        <v>23</v>
      </c>
      <c r="C17" s="14"/>
      <c r="D17">
        <v>2</v>
      </c>
      <c r="E17">
        <v>0</v>
      </c>
      <c r="F17" s="15">
        <f>IF(B17="A",1,$B$5)*IF(C17="Y",1,$B$6)*SQRT((D17+$B$7*E17)/$B$4)</f>
        <v>0.30186917696247162</v>
      </c>
      <c r="G17" s="18">
        <v>0</v>
      </c>
      <c r="H17" s="15">
        <f>F17*G17</f>
        <v>0</v>
      </c>
    </row>
    <row r="18" spans="1:8" x14ac:dyDescent="0.25">
      <c r="A18" s="14" t="s">
        <v>40</v>
      </c>
      <c r="B18" s="14" t="s">
        <v>19</v>
      </c>
      <c r="C18" s="14"/>
      <c r="D18">
        <v>3</v>
      </c>
      <c r="E18">
        <v>1</v>
      </c>
      <c r="F18" s="15">
        <f>IF(B18="A",1,$B$5)*IF(C18="Y",1,$B$6)*SQRT((D18+$B$7*E18)/$B$4)</f>
        <v>0.53244718047896544</v>
      </c>
      <c r="G18" s="18">
        <v>0</v>
      </c>
      <c r="H18" s="15">
        <f>F18*G18</f>
        <v>0</v>
      </c>
    </row>
    <row r="19" spans="1:8" x14ac:dyDescent="0.25">
      <c r="A19" s="14" t="s">
        <v>43</v>
      </c>
      <c r="B19" s="14" t="s">
        <v>19</v>
      </c>
      <c r="C19" s="14"/>
      <c r="D19">
        <v>6</v>
      </c>
      <c r="E19">
        <v>0</v>
      </c>
      <c r="F19" s="15">
        <f>IF(B19="A",1,$B$5)*IF(C19="Y",1,$B$6)*SQRT((D19+$B$7*E19)/$B$4)</f>
        <v>0.69713700231733511</v>
      </c>
      <c r="G19" s="18">
        <v>0</v>
      </c>
      <c r="H19" s="15">
        <f>F19*G19</f>
        <v>0</v>
      </c>
    </row>
    <row r="20" spans="1:8" x14ac:dyDescent="0.25">
      <c r="A20" s="14" t="s">
        <v>47</v>
      </c>
      <c r="B20" s="14" t="s">
        <v>19</v>
      </c>
      <c r="C20" s="14"/>
      <c r="D20">
        <v>4</v>
      </c>
      <c r="E20">
        <v>0</v>
      </c>
      <c r="F20" s="15">
        <f t="shared" si="0"/>
        <v>0.56920997883030833</v>
      </c>
      <c r="G20" s="18">
        <v>0</v>
      </c>
      <c r="H20" s="15">
        <f t="shared" si="1"/>
        <v>0</v>
      </c>
    </row>
    <row r="21" spans="1:8" x14ac:dyDescent="0.25">
      <c r="A21" s="14" t="s">
        <v>49</v>
      </c>
      <c r="B21" s="14" t="s">
        <v>19</v>
      </c>
      <c r="C21" s="14"/>
      <c r="D21">
        <v>4</v>
      </c>
      <c r="E21">
        <v>1</v>
      </c>
      <c r="F21" s="15">
        <f t="shared" si="0"/>
        <v>0.60373835392494324</v>
      </c>
      <c r="G21" s="18">
        <v>0</v>
      </c>
      <c r="H21" s="15">
        <f t="shared" si="1"/>
        <v>0</v>
      </c>
    </row>
    <row r="22" spans="1:8" x14ac:dyDescent="0.25">
      <c r="A22" s="14" t="s">
        <v>55</v>
      </c>
      <c r="B22" s="14" t="s">
        <v>19</v>
      </c>
      <c r="C22" s="14"/>
      <c r="D22">
        <v>2</v>
      </c>
      <c r="E22">
        <v>1</v>
      </c>
      <c r="F22" s="15">
        <f t="shared" si="0"/>
        <v>0.45</v>
      </c>
      <c r="G22" s="18">
        <v>0</v>
      </c>
      <c r="H22" s="15">
        <f t="shared" si="1"/>
        <v>0</v>
      </c>
    </row>
    <row r="23" spans="1:8" x14ac:dyDescent="0.25">
      <c r="A23" s="14" t="s">
        <v>57</v>
      </c>
      <c r="B23" s="14" t="s">
        <v>19</v>
      </c>
      <c r="C23" s="14"/>
      <c r="D23">
        <v>1</v>
      </c>
      <c r="E23">
        <v>4</v>
      </c>
      <c r="F23" s="15">
        <f t="shared" si="0"/>
        <v>0.49295030175464949</v>
      </c>
      <c r="G23" s="18">
        <v>0</v>
      </c>
      <c r="H23" s="15">
        <f t="shared" si="1"/>
        <v>0</v>
      </c>
    </row>
    <row r="24" spans="1:8" x14ac:dyDescent="0.25">
      <c r="A24" s="14" t="s">
        <v>58</v>
      </c>
      <c r="B24" s="14" t="s">
        <v>23</v>
      </c>
      <c r="C24" s="14"/>
      <c r="D24">
        <v>1</v>
      </c>
      <c r="E24">
        <v>4</v>
      </c>
      <c r="F24" s="15">
        <f t="shared" si="0"/>
        <v>0.36971272631598712</v>
      </c>
      <c r="G24" s="18">
        <v>0</v>
      </c>
      <c r="H24" s="15">
        <f t="shared" si="1"/>
        <v>0</v>
      </c>
    </row>
    <row r="25" spans="1:8" x14ac:dyDescent="0.25">
      <c r="A25" s="14" t="s">
        <v>68</v>
      </c>
      <c r="B25" s="14" t="s">
        <v>19</v>
      </c>
      <c r="C25" s="14"/>
      <c r="D25">
        <v>2</v>
      </c>
      <c r="E25">
        <v>1</v>
      </c>
      <c r="F25" s="15">
        <f t="shared" si="0"/>
        <v>0.45</v>
      </c>
      <c r="G25" s="18">
        <v>0</v>
      </c>
      <c r="H25" s="15">
        <f t="shared" si="1"/>
        <v>0</v>
      </c>
    </row>
  </sheetData>
  <sheetProtection algorithmName="SHA-512" hashValue="F5zF8yAEM2643Ti3B9V79f5K1HL2uY/LwVDubyUz2wwXiJbIU/mFvYyf/rWi2yeHTHTqJEMDX07gSSJUmdipGg==" saltValue="na4/3nAbNadtea8STkVcAg==" spinCount="100000" sheet="1" objects="1" scenarios="1"/>
  <dataValidations count="4">
    <dataValidation type="decimal" allowBlank="1" showInputMessage="1" showErrorMessage="1" errorTitle="Invalid value" error="Please enter a value greater than 0 and less than or equal to 1." sqref="B5:B7" xr:uid="{F104A636-BD06-41D8-A32B-BC3779FF16B4}">
      <formula1>0.01</formula1>
      <formula2>1</formula2>
    </dataValidation>
    <dataValidation type="whole" allowBlank="1" showInputMessage="1" showErrorMessage="1" errorTitle="Invalid value" error="Please enter an integer value between 1 and the total number of requirements." sqref="B2" xr:uid="{8A8EC4D6-3CFD-4F01-9AF1-CFF43AC00D63}">
      <formula1>1</formula1>
      <formula2>$B$1</formula2>
    </dataValidation>
    <dataValidation type="whole" operator="greaterThan" allowBlank="1" showInputMessage="1" showErrorMessage="1" errorTitle="Invalid value" error="Please enter an integer value greater than 0." sqref="B1 B3:B4" xr:uid="{4178D91C-C78D-4B42-AEAF-3EA038B84551}">
      <formula1>0</formula1>
    </dataValidation>
    <dataValidation type="whole" allowBlank="1" showInputMessage="1" showErrorMessage="1" errorTitle="Invalid value" error="Please enter an integer value between 0 and the total number of pages." sqref="G11:G25" xr:uid="{D83AEDAA-8E22-4A90-8748-AE365A486E5F}">
      <formula1>0</formula1>
      <formula2>$B$3</formula2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69777-D6F5-45EF-943C-C64266933DE8}">
  <dimension ref="A1:H53"/>
  <sheetViews>
    <sheetView workbookViewId="0">
      <selection activeCell="C1" sqref="C1"/>
    </sheetView>
  </sheetViews>
  <sheetFormatPr defaultRowHeight="15" x14ac:dyDescent="0.25"/>
  <cols>
    <col min="1" max="1" width="11.7109375" customWidth="1"/>
    <col min="2" max="2" width="18.7109375" customWidth="1"/>
    <col min="3" max="3" width="15.85546875" customWidth="1"/>
    <col min="5" max="5" width="11.42578125" customWidth="1"/>
    <col min="6" max="6" width="10.7109375" customWidth="1"/>
    <col min="7" max="7" width="14.7109375" customWidth="1"/>
    <col min="8" max="8" width="11.7109375" customWidth="1"/>
  </cols>
  <sheetData>
    <row r="1" spans="1:8" ht="18" x14ac:dyDescent="0.35">
      <c r="A1" s="5" t="s">
        <v>88</v>
      </c>
      <c r="B1" s="6">
        <v>500</v>
      </c>
      <c r="C1" s="7" t="s">
        <v>89</v>
      </c>
    </row>
    <row r="2" spans="1:8" ht="18" x14ac:dyDescent="0.35">
      <c r="A2" s="5" t="s">
        <v>0</v>
      </c>
      <c r="B2" s="6">
        <v>43</v>
      </c>
      <c r="C2" s="7" t="s">
        <v>74</v>
      </c>
    </row>
    <row r="3" spans="1:8" ht="18" x14ac:dyDescent="0.35">
      <c r="A3" s="5" t="s">
        <v>1</v>
      </c>
      <c r="B3" s="17">
        <v>1</v>
      </c>
      <c r="C3" s="7" t="s">
        <v>75</v>
      </c>
    </row>
    <row r="4" spans="1:8" ht="18" x14ac:dyDescent="0.35">
      <c r="A4" s="5" t="s">
        <v>3</v>
      </c>
      <c r="B4" s="6">
        <v>10</v>
      </c>
      <c r="C4" s="7" t="s">
        <v>77</v>
      </c>
    </row>
    <row r="5" spans="1:8" x14ac:dyDescent="0.25">
      <c r="A5" s="5" t="s">
        <v>4</v>
      </c>
      <c r="B5" s="8">
        <v>0.75</v>
      </c>
      <c r="C5" s="7" t="s">
        <v>78</v>
      </c>
    </row>
    <row r="6" spans="1:8" x14ac:dyDescent="0.25">
      <c r="A6" s="5" t="s">
        <v>5</v>
      </c>
      <c r="B6" s="8">
        <v>0.9</v>
      </c>
      <c r="C6" s="7" t="s">
        <v>79</v>
      </c>
    </row>
    <row r="7" spans="1:8" x14ac:dyDescent="0.25">
      <c r="A7" s="9" t="s">
        <v>6</v>
      </c>
      <c r="B7" s="8">
        <v>0.5</v>
      </c>
      <c r="C7" s="7" t="s">
        <v>80</v>
      </c>
    </row>
    <row r="8" spans="1:8" x14ac:dyDescent="0.25">
      <c r="A8" s="5" t="s">
        <v>7</v>
      </c>
      <c r="B8" s="15">
        <f>$B$2/SUM($F$11:$F$53)</f>
        <v>2.151238868248599</v>
      </c>
      <c r="C8" s="7" t="s">
        <v>81</v>
      </c>
    </row>
    <row r="9" spans="1:8" ht="21" x14ac:dyDescent="0.25">
      <c r="A9" s="10" t="s">
        <v>8</v>
      </c>
      <c r="B9" s="16">
        <f>$B$1*(1-$B$8/($B$3*$B$2)*SUM($H$11:$H$53))</f>
        <v>500</v>
      </c>
      <c r="C9" s="11" t="s">
        <v>9</v>
      </c>
      <c r="D9" s="12"/>
      <c r="E9" s="12"/>
      <c r="F9" s="12"/>
      <c r="G9" s="12"/>
      <c r="H9" s="12"/>
    </row>
    <row r="10" spans="1:8" ht="30" x14ac:dyDescent="0.25">
      <c r="A10" s="13" t="s">
        <v>10</v>
      </c>
      <c r="B10" s="13" t="s">
        <v>11</v>
      </c>
      <c r="C10" s="14" t="s">
        <v>12</v>
      </c>
      <c r="D10" s="13" t="s">
        <v>13</v>
      </c>
      <c r="E10" s="13" t="s">
        <v>14</v>
      </c>
      <c r="F10" s="13" t="s">
        <v>15</v>
      </c>
      <c r="G10" s="13" t="s">
        <v>76</v>
      </c>
      <c r="H10" s="13" t="s">
        <v>17</v>
      </c>
    </row>
    <row r="11" spans="1:8" x14ac:dyDescent="0.25">
      <c r="A11" s="14" t="s">
        <v>18</v>
      </c>
      <c r="B11" s="14" t="s">
        <v>19</v>
      </c>
      <c r="C11" s="14"/>
      <c r="D11">
        <v>3</v>
      </c>
      <c r="E11">
        <v>2</v>
      </c>
      <c r="F11" s="15">
        <f t="shared" ref="F11:F51" si="0">IF(B11="AA",$B$5,1)*IF(C11="Y",1,$B$6)*SQRT((D11+$B$7*E11)/$B$4)</f>
        <v>0.56920997883030833</v>
      </c>
      <c r="G11" s="18">
        <v>0</v>
      </c>
      <c r="H11" s="15">
        <f>G11*F11</f>
        <v>0</v>
      </c>
    </row>
    <row r="12" spans="1:8" x14ac:dyDescent="0.25">
      <c r="A12" s="14" t="s">
        <v>20</v>
      </c>
      <c r="B12" s="14" t="s">
        <v>19</v>
      </c>
      <c r="C12" s="14"/>
      <c r="D12">
        <v>4</v>
      </c>
      <c r="E12">
        <v>1</v>
      </c>
      <c r="F12" s="15">
        <f t="shared" si="0"/>
        <v>0.60373835392494324</v>
      </c>
      <c r="G12" s="18">
        <v>0</v>
      </c>
      <c r="H12" s="15">
        <f t="shared" ref="H12:H51" si="1">G12*F12</f>
        <v>0</v>
      </c>
    </row>
    <row r="13" spans="1:8" x14ac:dyDescent="0.25">
      <c r="A13" s="14" t="s">
        <v>21</v>
      </c>
      <c r="B13" s="14" t="s">
        <v>19</v>
      </c>
      <c r="C13" s="14"/>
      <c r="D13">
        <v>2</v>
      </c>
      <c r="E13">
        <v>1</v>
      </c>
      <c r="F13" s="15">
        <f t="shared" si="0"/>
        <v>0.45</v>
      </c>
      <c r="G13" s="18">
        <v>0</v>
      </c>
      <c r="H13" s="15">
        <f t="shared" si="1"/>
        <v>0</v>
      </c>
    </row>
    <row r="14" spans="1:8" x14ac:dyDescent="0.25">
      <c r="A14" s="14" t="s">
        <v>22</v>
      </c>
      <c r="B14" s="14" t="s">
        <v>19</v>
      </c>
      <c r="C14" s="14"/>
      <c r="D14">
        <v>1</v>
      </c>
      <c r="E14">
        <v>2</v>
      </c>
      <c r="F14" s="15">
        <f t="shared" si="0"/>
        <v>0.40249223594996214</v>
      </c>
      <c r="G14" s="18">
        <v>0</v>
      </c>
      <c r="H14" s="15">
        <f t="shared" si="1"/>
        <v>0</v>
      </c>
    </row>
    <row r="15" spans="1:8" x14ac:dyDescent="0.25">
      <c r="A15" s="14" t="s">
        <v>24</v>
      </c>
      <c r="B15" s="14" t="s">
        <v>23</v>
      </c>
      <c r="C15" s="14"/>
      <c r="D15">
        <v>1</v>
      </c>
      <c r="E15">
        <v>2</v>
      </c>
      <c r="F15" s="15">
        <f t="shared" si="0"/>
        <v>0.30186917696247162</v>
      </c>
      <c r="G15" s="18">
        <v>0</v>
      </c>
      <c r="H15" s="15">
        <f t="shared" si="1"/>
        <v>0</v>
      </c>
    </row>
    <row r="16" spans="1:8" x14ac:dyDescent="0.25">
      <c r="A16" s="14" t="s">
        <v>25</v>
      </c>
      <c r="B16" s="14" t="s">
        <v>19</v>
      </c>
      <c r="C16" s="14"/>
      <c r="D16">
        <v>1</v>
      </c>
      <c r="E16">
        <v>2</v>
      </c>
      <c r="F16" s="15">
        <f t="shared" si="0"/>
        <v>0.40249223594996214</v>
      </c>
      <c r="G16" s="18">
        <v>0</v>
      </c>
      <c r="H16" s="15">
        <f t="shared" si="1"/>
        <v>0</v>
      </c>
    </row>
    <row r="17" spans="1:8" x14ac:dyDescent="0.25">
      <c r="A17" s="14" t="s">
        <v>26</v>
      </c>
      <c r="B17" s="14" t="s">
        <v>19</v>
      </c>
      <c r="C17" s="14"/>
      <c r="D17">
        <v>1</v>
      </c>
      <c r="E17">
        <v>2</v>
      </c>
      <c r="F17" s="15">
        <f t="shared" si="0"/>
        <v>0.40249223594996214</v>
      </c>
      <c r="G17" s="18">
        <v>0</v>
      </c>
      <c r="H17" s="15">
        <f t="shared" si="1"/>
        <v>0</v>
      </c>
    </row>
    <row r="18" spans="1:8" x14ac:dyDescent="0.25">
      <c r="A18" s="14" t="s">
        <v>27</v>
      </c>
      <c r="B18" s="14" t="s">
        <v>19</v>
      </c>
      <c r="C18" s="14"/>
      <c r="D18">
        <v>5</v>
      </c>
      <c r="E18">
        <v>1</v>
      </c>
      <c r="F18" s="15">
        <f t="shared" si="0"/>
        <v>0.66745786383860972</v>
      </c>
      <c r="G18" s="18">
        <v>0</v>
      </c>
      <c r="H18" s="15">
        <f t="shared" si="1"/>
        <v>0</v>
      </c>
    </row>
    <row r="19" spans="1:8" x14ac:dyDescent="0.25">
      <c r="A19" s="14" t="s">
        <v>28</v>
      </c>
      <c r="B19" s="14" t="s">
        <v>23</v>
      </c>
      <c r="C19" s="14"/>
      <c r="D19">
        <v>2</v>
      </c>
      <c r="E19">
        <v>1</v>
      </c>
      <c r="F19" s="15">
        <f t="shared" si="0"/>
        <v>0.33750000000000002</v>
      </c>
      <c r="G19" s="18">
        <v>0</v>
      </c>
      <c r="H19" s="15">
        <f t="shared" si="1"/>
        <v>0</v>
      </c>
    </row>
    <row r="20" spans="1:8" x14ac:dyDescent="0.25">
      <c r="A20" s="14" t="s">
        <v>29</v>
      </c>
      <c r="B20" s="14" t="s">
        <v>23</v>
      </c>
      <c r="C20" s="14"/>
      <c r="D20">
        <v>1</v>
      </c>
      <c r="E20">
        <v>0</v>
      </c>
      <c r="F20" s="15">
        <f t="shared" si="0"/>
        <v>0.21345374206136564</v>
      </c>
      <c r="G20" s="18">
        <v>0</v>
      </c>
      <c r="H20" s="15">
        <f t="shared" si="1"/>
        <v>0</v>
      </c>
    </row>
    <row r="21" spans="1:8" x14ac:dyDescent="0.25">
      <c r="A21" s="14" t="s">
        <v>30</v>
      </c>
      <c r="B21" s="14" t="s">
        <v>19</v>
      </c>
      <c r="C21" s="14"/>
      <c r="D21">
        <v>3</v>
      </c>
      <c r="E21">
        <v>1</v>
      </c>
      <c r="F21" s="15">
        <f t="shared" si="0"/>
        <v>0.53244718047896544</v>
      </c>
      <c r="G21" s="18">
        <v>0</v>
      </c>
      <c r="H21" s="15">
        <f t="shared" si="1"/>
        <v>0</v>
      </c>
    </row>
    <row r="22" spans="1:8" x14ac:dyDescent="0.25">
      <c r="A22" s="14" t="s">
        <v>31</v>
      </c>
      <c r="B22" s="14" t="s">
        <v>19</v>
      </c>
      <c r="C22" s="14" t="s">
        <v>32</v>
      </c>
      <c r="D22">
        <v>2</v>
      </c>
      <c r="E22">
        <v>1</v>
      </c>
      <c r="F22" s="15">
        <f t="shared" si="0"/>
        <v>0.5</v>
      </c>
      <c r="G22" s="18">
        <v>0</v>
      </c>
      <c r="H22" s="15">
        <f t="shared" si="1"/>
        <v>0</v>
      </c>
    </row>
    <row r="23" spans="1:8" x14ac:dyDescent="0.25">
      <c r="A23" s="14" t="s">
        <v>33</v>
      </c>
      <c r="B23" s="14" t="s">
        <v>23</v>
      </c>
      <c r="C23" s="14"/>
      <c r="D23">
        <v>2</v>
      </c>
      <c r="E23">
        <v>1</v>
      </c>
      <c r="F23" s="15">
        <f t="shared" si="0"/>
        <v>0.33750000000000002</v>
      </c>
      <c r="G23" s="18">
        <v>0</v>
      </c>
      <c r="H23" s="15">
        <f t="shared" si="1"/>
        <v>0</v>
      </c>
    </row>
    <row r="24" spans="1:8" x14ac:dyDescent="0.25">
      <c r="A24" s="14" t="s">
        <v>34</v>
      </c>
      <c r="B24" s="14" t="s">
        <v>23</v>
      </c>
      <c r="C24" s="14"/>
      <c r="D24">
        <v>1</v>
      </c>
      <c r="E24">
        <v>0</v>
      </c>
      <c r="F24" s="15">
        <f t="shared" si="0"/>
        <v>0.21345374206136564</v>
      </c>
      <c r="G24" s="18">
        <v>0</v>
      </c>
      <c r="H24" s="15">
        <f t="shared" si="1"/>
        <v>0</v>
      </c>
    </row>
    <row r="25" spans="1:8" x14ac:dyDescent="0.25">
      <c r="A25" s="14" t="s">
        <v>35</v>
      </c>
      <c r="B25" s="14" t="s">
        <v>23</v>
      </c>
      <c r="C25" s="14"/>
      <c r="D25">
        <v>2</v>
      </c>
      <c r="E25">
        <v>1</v>
      </c>
      <c r="F25" s="15">
        <f t="shared" si="0"/>
        <v>0.33750000000000002</v>
      </c>
      <c r="G25" s="18">
        <v>0</v>
      </c>
      <c r="H25" s="15">
        <f t="shared" si="1"/>
        <v>0</v>
      </c>
    </row>
    <row r="26" spans="1:8" x14ac:dyDescent="0.25">
      <c r="A26" s="14" t="s">
        <v>36</v>
      </c>
      <c r="B26" s="14" t="s">
        <v>23</v>
      </c>
      <c r="C26" s="14"/>
      <c r="D26">
        <v>1</v>
      </c>
      <c r="E26">
        <v>0</v>
      </c>
      <c r="F26" s="15">
        <f t="shared" si="0"/>
        <v>0.21345374206136564</v>
      </c>
      <c r="G26" s="18">
        <v>0</v>
      </c>
      <c r="H26" s="15">
        <f t="shared" si="1"/>
        <v>0</v>
      </c>
    </row>
    <row r="27" spans="1:8" x14ac:dyDescent="0.25">
      <c r="A27" s="14" t="s">
        <v>37</v>
      </c>
      <c r="B27" s="14" t="s">
        <v>23</v>
      </c>
      <c r="C27" s="14"/>
      <c r="D27">
        <v>2</v>
      </c>
      <c r="E27">
        <v>1</v>
      </c>
      <c r="F27" s="15">
        <f t="shared" si="0"/>
        <v>0.33750000000000002</v>
      </c>
      <c r="G27" s="18">
        <v>0</v>
      </c>
      <c r="H27" s="15">
        <f t="shared" si="1"/>
        <v>0</v>
      </c>
    </row>
    <row r="28" spans="1:8" x14ac:dyDescent="0.25">
      <c r="A28" s="14" t="s">
        <v>38</v>
      </c>
      <c r="B28" s="14" t="s">
        <v>23</v>
      </c>
      <c r="C28" s="14"/>
      <c r="D28">
        <v>2</v>
      </c>
      <c r="E28">
        <v>0</v>
      </c>
      <c r="F28" s="15">
        <f t="shared" si="0"/>
        <v>0.30186917696247162</v>
      </c>
      <c r="G28" s="18">
        <v>0</v>
      </c>
      <c r="H28" s="15">
        <f t="shared" si="1"/>
        <v>0</v>
      </c>
    </row>
    <row r="29" spans="1:8" x14ac:dyDescent="0.25">
      <c r="A29" s="14" t="s">
        <v>39</v>
      </c>
      <c r="B29" s="14" t="s">
        <v>23</v>
      </c>
      <c r="C29" s="14"/>
      <c r="D29">
        <v>2</v>
      </c>
      <c r="E29">
        <v>0</v>
      </c>
      <c r="F29" s="15">
        <f t="shared" si="0"/>
        <v>0.30186917696247162</v>
      </c>
      <c r="G29" s="18">
        <v>0</v>
      </c>
      <c r="H29" s="15">
        <f t="shared" si="1"/>
        <v>0</v>
      </c>
    </row>
    <row r="30" spans="1:8" x14ac:dyDescent="0.25">
      <c r="A30" s="14" t="s">
        <v>40</v>
      </c>
      <c r="B30" s="14" t="s">
        <v>19</v>
      </c>
      <c r="C30" s="14"/>
      <c r="D30">
        <v>3</v>
      </c>
      <c r="E30">
        <v>1</v>
      </c>
      <c r="F30" s="15">
        <f t="shared" si="0"/>
        <v>0.53244718047896544</v>
      </c>
      <c r="G30" s="18">
        <v>0</v>
      </c>
      <c r="H30" s="15">
        <f t="shared" si="1"/>
        <v>0</v>
      </c>
    </row>
    <row r="31" spans="1:8" x14ac:dyDescent="0.25">
      <c r="A31" s="14" t="s">
        <v>41</v>
      </c>
      <c r="B31" s="14" t="s">
        <v>19</v>
      </c>
      <c r="C31" s="14" t="s">
        <v>32</v>
      </c>
      <c r="D31">
        <v>3</v>
      </c>
      <c r="E31">
        <v>1</v>
      </c>
      <c r="F31" s="15">
        <f t="shared" si="0"/>
        <v>0.59160797830996159</v>
      </c>
      <c r="G31" s="18">
        <v>0</v>
      </c>
      <c r="H31" s="15">
        <f t="shared" si="1"/>
        <v>0</v>
      </c>
    </row>
    <row r="32" spans="1:8" x14ac:dyDescent="0.25">
      <c r="A32" s="14" t="s">
        <v>42</v>
      </c>
      <c r="B32" s="14" t="s">
        <v>19</v>
      </c>
      <c r="C32" s="14"/>
      <c r="D32">
        <v>2</v>
      </c>
      <c r="E32">
        <v>1</v>
      </c>
      <c r="F32" s="15">
        <f t="shared" si="0"/>
        <v>0.45</v>
      </c>
      <c r="G32" s="18">
        <v>0</v>
      </c>
      <c r="H32" s="15">
        <f t="shared" si="1"/>
        <v>0</v>
      </c>
    </row>
    <row r="33" spans="1:8" x14ac:dyDescent="0.25">
      <c r="A33" s="14" t="s">
        <v>43</v>
      </c>
      <c r="B33" s="14" t="s">
        <v>19</v>
      </c>
      <c r="C33" s="14"/>
      <c r="D33">
        <v>6</v>
      </c>
      <c r="E33">
        <v>0</v>
      </c>
      <c r="F33" s="15">
        <f t="shared" si="0"/>
        <v>0.69713700231733511</v>
      </c>
      <c r="G33" s="18">
        <v>0</v>
      </c>
      <c r="H33" s="15">
        <f t="shared" si="1"/>
        <v>0</v>
      </c>
    </row>
    <row r="34" spans="1:8" x14ac:dyDescent="0.25">
      <c r="A34" s="14" t="s">
        <v>44</v>
      </c>
      <c r="B34" s="14" t="s">
        <v>19</v>
      </c>
      <c r="C34" s="14" t="s">
        <v>32</v>
      </c>
      <c r="D34">
        <v>6</v>
      </c>
      <c r="E34">
        <v>0</v>
      </c>
      <c r="F34" s="15">
        <f t="shared" si="0"/>
        <v>0.7745966692414834</v>
      </c>
      <c r="G34" s="18">
        <v>0</v>
      </c>
      <c r="H34" s="15">
        <f t="shared" si="1"/>
        <v>0</v>
      </c>
    </row>
    <row r="35" spans="1:8" x14ac:dyDescent="0.25">
      <c r="A35" s="14" t="s">
        <v>45</v>
      </c>
      <c r="B35" s="14" t="s">
        <v>19</v>
      </c>
      <c r="C35" s="14" t="s">
        <v>32</v>
      </c>
      <c r="D35">
        <v>1</v>
      </c>
      <c r="E35">
        <v>0</v>
      </c>
      <c r="F35" s="15">
        <f t="shared" si="0"/>
        <v>0.31622776601683794</v>
      </c>
      <c r="G35" s="18">
        <v>0</v>
      </c>
      <c r="H35" s="15">
        <f t="shared" si="1"/>
        <v>0</v>
      </c>
    </row>
    <row r="36" spans="1:8" x14ac:dyDescent="0.25">
      <c r="A36" s="14" t="s">
        <v>48</v>
      </c>
      <c r="B36" s="14" t="s">
        <v>19</v>
      </c>
      <c r="C36" s="14"/>
      <c r="D36">
        <v>4</v>
      </c>
      <c r="E36">
        <v>0</v>
      </c>
      <c r="F36" s="15">
        <f t="shared" si="0"/>
        <v>0.56920997883030833</v>
      </c>
      <c r="G36" s="18">
        <v>0</v>
      </c>
      <c r="H36" s="15">
        <f t="shared" si="1"/>
        <v>0</v>
      </c>
    </row>
    <row r="37" spans="1:8" x14ac:dyDescent="0.25">
      <c r="A37" s="14" t="s">
        <v>49</v>
      </c>
      <c r="B37" s="14" t="s">
        <v>19</v>
      </c>
      <c r="C37" s="14"/>
      <c r="D37">
        <v>4</v>
      </c>
      <c r="E37">
        <v>1</v>
      </c>
      <c r="F37" s="15">
        <f t="shared" si="0"/>
        <v>0.60373835392494324</v>
      </c>
      <c r="G37" s="18">
        <v>0</v>
      </c>
      <c r="H37" s="15">
        <f t="shared" si="1"/>
        <v>0</v>
      </c>
    </row>
    <row r="38" spans="1:8" x14ac:dyDescent="0.25">
      <c r="A38" s="14" t="s">
        <v>51</v>
      </c>
      <c r="B38" s="14" t="s">
        <v>23</v>
      </c>
      <c r="C38" s="14"/>
      <c r="D38">
        <v>4</v>
      </c>
      <c r="E38">
        <v>2</v>
      </c>
      <c r="F38" s="15">
        <f t="shared" si="0"/>
        <v>0.47729707730091964</v>
      </c>
      <c r="G38" s="18">
        <v>0</v>
      </c>
      <c r="H38" s="15">
        <f t="shared" si="1"/>
        <v>0</v>
      </c>
    </row>
    <row r="39" spans="1:8" x14ac:dyDescent="0.25">
      <c r="A39" s="14" t="s">
        <v>52</v>
      </c>
      <c r="B39" s="14" t="s">
        <v>23</v>
      </c>
      <c r="C39" s="14"/>
      <c r="D39">
        <v>4</v>
      </c>
      <c r="E39">
        <v>1</v>
      </c>
      <c r="F39" s="15">
        <f t="shared" si="0"/>
        <v>0.45280376544370743</v>
      </c>
      <c r="G39" s="18">
        <v>0</v>
      </c>
      <c r="H39" s="15">
        <f t="shared" si="1"/>
        <v>0</v>
      </c>
    </row>
    <row r="40" spans="1:8" x14ac:dyDescent="0.25">
      <c r="A40" s="14" t="s">
        <v>53</v>
      </c>
      <c r="B40" s="14" t="s">
        <v>19</v>
      </c>
      <c r="C40" s="14"/>
      <c r="D40">
        <v>3</v>
      </c>
      <c r="E40">
        <v>0</v>
      </c>
      <c r="F40" s="15">
        <f t="shared" si="0"/>
        <v>0.49295030175464949</v>
      </c>
      <c r="G40" s="18">
        <v>0</v>
      </c>
      <c r="H40" s="15">
        <f t="shared" si="1"/>
        <v>0</v>
      </c>
    </row>
    <row r="41" spans="1:8" x14ac:dyDescent="0.25">
      <c r="A41" s="14" t="s">
        <v>54</v>
      </c>
      <c r="B41" s="14" t="s">
        <v>19</v>
      </c>
      <c r="C41" s="14"/>
      <c r="D41">
        <v>4</v>
      </c>
      <c r="E41">
        <v>0</v>
      </c>
      <c r="F41" s="15">
        <f t="shared" si="0"/>
        <v>0.56920997883030833</v>
      </c>
      <c r="G41" s="18">
        <v>0</v>
      </c>
      <c r="H41" s="15">
        <f t="shared" si="1"/>
        <v>0</v>
      </c>
    </row>
    <row r="42" spans="1:8" x14ac:dyDescent="0.25">
      <c r="A42" s="14" t="s">
        <v>55</v>
      </c>
      <c r="B42" s="14" t="s">
        <v>19</v>
      </c>
      <c r="C42" s="14"/>
      <c r="D42">
        <v>2</v>
      </c>
      <c r="E42">
        <v>1</v>
      </c>
      <c r="F42" s="15">
        <f t="shared" si="0"/>
        <v>0.45</v>
      </c>
      <c r="G42" s="18">
        <v>0</v>
      </c>
      <c r="H42" s="15">
        <f t="shared" si="1"/>
        <v>0</v>
      </c>
    </row>
    <row r="43" spans="1:8" x14ac:dyDescent="0.25">
      <c r="A43" s="14" t="s">
        <v>56</v>
      </c>
      <c r="B43" s="14" t="s">
        <v>19</v>
      </c>
      <c r="C43" s="14"/>
      <c r="D43">
        <v>2</v>
      </c>
      <c r="E43">
        <v>3</v>
      </c>
      <c r="F43" s="15">
        <f t="shared" si="0"/>
        <v>0.53244718047896544</v>
      </c>
      <c r="G43" s="18">
        <v>0</v>
      </c>
      <c r="H43" s="15">
        <f t="shared" si="1"/>
        <v>0</v>
      </c>
    </row>
    <row r="44" spans="1:8" x14ac:dyDescent="0.25">
      <c r="A44" s="14" t="s">
        <v>57</v>
      </c>
      <c r="B44" s="14" t="s">
        <v>19</v>
      </c>
      <c r="C44" s="14"/>
      <c r="D44">
        <v>1</v>
      </c>
      <c r="E44">
        <v>4</v>
      </c>
      <c r="F44" s="15">
        <f t="shared" si="0"/>
        <v>0.49295030175464949</v>
      </c>
      <c r="G44" s="18">
        <v>0</v>
      </c>
      <c r="H44" s="15">
        <f t="shared" si="1"/>
        <v>0</v>
      </c>
    </row>
    <row r="45" spans="1:8" x14ac:dyDescent="0.25">
      <c r="A45" s="14" t="s">
        <v>59</v>
      </c>
      <c r="B45" s="14" t="s">
        <v>19</v>
      </c>
      <c r="C45" s="14"/>
      <c r="D45">
        <v>4</v>
      </c>
      <c r="E45">
        <v>0</v>
      </c>
      <c r="F45" s="15">
        <f t="shared" si="0"/>
        <v>0.56920997883030833</v>
      </c>
      <c r="G45" s="18">
        <v>0</v>
      </c>
      <c r="H45" s="15">
        <f t="shared" si="1"/>
        <v>0</v>
      </c>
    </row>
    <row r="46" spans="1:8" x14ac:dyDescent="0.25">
      <c r="A46" s="14" t="s">
        <v>60</v>
      </c>
      <c r="B46" s="14" t="s">
        <v>19</v>
      </c>
      <c r="C46" s="14"/>
      <c r="D46">
        <v>4</v>
      </c>
      <c r="E46">
        <v>0</v>
      </c>
      <c r="F46" s="15">
        <f t="shared" si="0"/>
        <v>0.56920997883030833</v>
      </c>
      <c r="G46" s="18">
        <v>0</v>
      </c>
      <c r="H46" s="15">
        <f t="shared" si="1"/>
        <v>0</v>
      </c>
    </row>
    <row r="47" spans="1:8" x14ac:dyDescent="0.25">
      <c r="A47" s="14" t="s">
        <v>63</v>
      </c>
      <c r="B47" s="14" t="s">
        <v>19</v>
      </c>
      <c r="C47" s="14"/>
      <c r="D47">
        <v>4</v>
      </c>
      <c r="E47">
        <v>0</v>
      </c>
      <c r="F47" s="15">
        <f t="shared" si="0"/>
        <v>0.56920997883030833</v>
      </c>
      <c r="G47" s="18">
        <v>0</v>
      </c>
      <c r="H47" s="15">
        <f t="shared" si="1"/>
        <v>0</v>
      </c>
    </row>
    <row r="48" spans="1:8" x14ac:dyDescent="0.25">
      <c r="A48" s="14" t="s">
        <v>64</v>
      </c>
      <c r="B48" s="14" t="s">
        <v>19</v>
      </c>
      <c r="C48" s="14"/>
      <c r="D48">
        <v>3</v>
      </c>
      <c r="E48">
        <v>2</v>
      </c>
      <c r="F48" s="15">
        <f t="shared" si="0"/>
        <v>0.56920997883030833</v>
      </c>
      <c r="G48" s="18">
        <v>0</v>
      </c>
      <c r="H48" s="15">
        <f t="shared" si="1"/>
        <v>0</v>
      </c>
    </row>
    <row r="49" spans="1:8" x14ac:dyDescent="0.25">
      <c r="A49" s="14" t="s">
        <v>65</v>
      </c>
      <c r="B49" s="14" t="s">
        <v>23</v>
      </c>
      <c r="C49" s="14"/>
      <c r="D49">
        <v>3</v>
      </c>
      <c r="E49">
        <v>2</v>
      </c>
      <c r="F49" s="15">
        <f t="shared" si="0"/>
        <v>0.42690748412273127</v>
      </c>
      <c r="G49" s="18">
        <v>0</v>
      </c>
      <c r="H49" s="15">
        <f t="shared" si="1"/>
        <v>0</v>
      </c>
    </row>
    <row r="50" spans="1:8" x14ac:dyDescent="0.25">
      <c r="A50" s="14" t="s">
        <v>66</v>
      </c>
      <c r="B50" s="14" t="s">
        <v>23</v>
      </c>
      <c r="C50" s="14"/>
      <c r="D50">
        <v>3</v>
      </c>
      <c r="E50">
        <v>1</v>
      </c>
      <c r="F50" s="15">
        <f t="shared" si="0"/>
        <v>0.39933538535922408</v>
      </c>
      <c r="G50" s="18">
        <v>0</v>
      </c>
      <c r="H50" s="15">
        <f t="shared" si="1"/>
        <v>0</v>
      </c>
    </row>
    <row r="51" spans="1:8" x14ac:dyDescent="0.25">
      <c r="A51" s="14" t="s">
        <v>67</v>
      </c>
      <c r="B51" s="14" t="s">
        <v>19</v>
      </c>
      <c r="C51" s="14"/>
      <c r="D51">
        <v>1</v>
      </c>
      <c r="E51">
        <v>1</v>
      </c>
      <c r="F51" s="15">
        <f t="shared" si="0"/>
        <v>0.34856850115866755</v>
      </c>
      <c r="G51" s="18">
        <v>0</v>
      </c>
      <c r="H51" s="15">
        <f t="shared" si="1"/>
        <v>0</v>
      </c>
    </row>
    <row r="52" spans="1:8" x14ac:dyDescent="0.25">
      <c r="A52" s="14" t="s">
        <v>68</v>
      </c>
      <c r="B52" s="14" t="s">
        <v>19</v>
      </c>
      <c r="C52" s="14"/>
      <c r="D52">
        <v>2</v>
      </c>
      <c r="E52">
        <v>1</v>
      </c>
      <c r="F52" s="15">
        <f t="shared" ref="F52:F53" si="2">IF(B52="AA",$B$5,1)*IF(C52="Y",1,$B$6)*SQRT((D52+$B$7*E52)/$B$4)</f>
        <v>0.45</v>
      </c>
      <c r="G52" s="18">
        <v>0</v>
      </c>
      <c r="H52" s="15">
        <f t="shared" ref="H52:H53" si="3">G52*F52</f>
        <v>0</v>
      </c>
    </row>
    <row r="53" spans="1:8" x14ac:dyDescent="0.25">
      <c r="A53" s="14" t="s">
        <v>69</v>
      </c>
      <c r="B53" s="14" t="s">
        <v>23</v>
      </c>
      <c r="C53" s="14"/>
      <c r="D53">
        <v>9</v>
      </c>
      <c r="E53">
        <v>1</v>
      </c>
      <c r="F53" s="15">
        <f t="shared" si="2"/>
        <v>0.65790861827460512</v>
      </c>
      <c r="G53" s="18">
        <v>0</v>
      </c>
      <c r="H53" s="15">
        <f t="shared" si="3"/>
        <v>0</v>
      </c>
    </row>
  </sheetData>
  <sheetProtection algorithmName="SHA-512" hashValue="A2ftGpXKgvN7O5HbA4m3WhJtDnVD1Y78SqnmAUCqHF+IDkF/laNatubpV0W1mcZ9o9bfrcBeT7xpw+0eRAfcWw==" saltValue="Pn4MvRC3YR5KUMLZjTyfDw==" spinCount="100000" sheet="1" objects="1" scenarios="1"/>
  <dataValidations count="4">
    <dataValidation type="whole" operator="greaterThan" allowBlank="1" showInputMessage="1" showErrorMessage="1" errorTitle="Invalid value" error="Please enter an integer value greater than 0." sqref="B1 B3:B4" xr:uid="{7EFBFE3A-E9EF-4AB3-A2B3-052B48F7E9D0}">
      <formula1>0</formula1>
    </dataValidation>
    <dataValidation type="whole" allowBlank="1" showInputMessage="1" showErrorMessage="1" errorTitle="Invalid value" error="Please enter an integer value between 1 and the total number of requirements." sqref="B2" xr:uid="{263DC1CE-8D98-4C9E-92B1-D203B3829E26}">
      <formula1>1</formula1>
      <formula2>$B$1</formula2>
    </dataValidation>
    <dataValidation type="decimal" allowBlank="1" showInputMessage="1" showErrorMessage="1" errorTitle="Invalid value" error="Please enter a value greater than 0 and less than or equal to 1." sqref="B5:B7" xr:uid="{BAACEB5C-E41E-4EA7-B988-71408B1AF287}">
      <formula1>0.01</formula1>
      <formula2>1</formula2>
    </dataValidation>
    <dataValidation type="whole" allowBlank="1" showInputMessage="1" showErrorMessage="1" errorTitle="Invalid value" error="Please enter an integer value between 0 and the total number of pages." sqref="G11:G53" xr:uid="{7B62732F-C0D0-4EB9-AFD3-5D5B99A1CC2B}">
      <formula1>0</formula1>
      <formula2>$B$3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Websted - manuel test</vt:lpstr>
      <vt:lpstr>Websted - automatiseret test</vt:lpstr>
      <vt:lpstr>Mobilapp - manuel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orlap</dc:creator>
  <cp:lastModifiedBy>Orla Pedersen</cp:lastModifiedBy>
  <dcterms:created xsi:type="dcterms:W3CDTF">2021-09-09T06:31:40Z</dcterms:created>
  <dcterms:modified xsi:type="dcterms:W3CDTF">2024-01-30T07:13:30Z</dcterms:modified>
</cp:coreProperties>
</file>