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neDrive\Webtilgængelige dokumenter\"/>
    </mc:Choice>
  </mc:AlternateContent>
  <xr:revisionPtr revIDLastSave="0" documentId="8_{B70E1F0C-1B71-4F3A-918F-1486E606B0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skrivelse af evalueringsmodel" sheetId="4" r:id="rId1"/>
    <sheet name="Evalueringsmode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F20" i="3" s="1"/>
  <c r="G20" i="3" s="1"/>
  <c r="H20" i="3" s="1"/>
  <c r="E19" i="3"/>
  <c r="F19" i="3" s="1"/>
  <c r="G19" i="3" s="1"/>
  <c r="H19" i="3" s="1"/>
  <c r="E23" i="3" l="1"/>
  <c r="F23" i="3" s="1"/>
  <c r="G23" i="3" s="1"/>
  <c r="H23" i="3" s="1"/>
  <c r="G29" i="3" l="1"/>
  <c r="F29" i="3"/>
  <c r="E29" i="3"/>
  <c r="D29" i="3"/>
  <c r="H27" i="3"/>
  <c r="G27" i="3"/>
  <c r="F27" i="3"/>
  <c r="E27" i="3"/>
  <c r="D27" i="3"/>
  <c r="G28" i="3"/>
  <c r="F28" i="3"/>
  <c r="E28" i="3"/>
  <c r="D28" i="3"/>
  <c r="G22" i="3" l="1"/>
  <c r="F22" i="3"/>
  <c r="E22" i="3"/>
  <c r="D22" i="3"/>
  <c r="C29" i="3"/>
  <c r="B29" i="3"/>
  <c r="C28" i="3"/>
  <c r="B28" i="3"/>
  <c r="C27" i="3"/>
  <c r="B27" i="3"/>
  <c r="E26" i="3"/>
  <c r="F26" i="3" s="1"/>
  <c r="G26" i="3" s="1"/>
  <c r="H26" i="3" s="1"/>
  <c r="D35" i="3" l="1"/>
  <c r="D36" i="3" s="1"/>
  <c r="D9" i="3"/>
  <c r="D33" i="3" s="1"/>
  <c r="E6" i="3" l="1"/>
  <c r="E9" i="3" s="1"/>
  <c r="E33" i="3" s="1"/>
  <c r="D34" i="3"/>
  <c r="D37" i="3" s="1"/>
  <c r="H9" i="3"/>
  <c r="H33" i="3" s="1"/>
  <c r="F6" i="3"/>
  <c r="F9" i="3" s="1"/>
  <c r="F33" i="3" s="1"/>
  <c r="H34" i="3" l="1"/>
  <c r="H8" i="3"/>
  <c r="H35" i="3" s="1"/>
  <c r="H36" i="3" s="1"/>
  <c r="E35" i="3"/>
  <c r="E36" i="3" s="1"/>
  <c r="G6" i="3" l="1"/>
  <c r="G9" i="3" s="1"/>
  <c r="G33" i="3" s="1"/>
  <c r="H37" i="3"/>
  <c r="E34" i="3"/>
  <c r="E37" i="3" s="1"/>
  <c r="F35" i="3"/>
  <c r="F36" i="3" s="1"/>
  <c r="B11" i="3" l="1"/>
  <c r="F34" i="3"/>
  <c r="F37" i="3" s="1"/>
  <c r="G35" i="3" l="1"/>
  <c r="G36" i="3" s="1"/>
  <c r="G34" i="3" l="1"/>
  <c r="G37" i="3" l="1"/>
  <c r="D2" i="3" s="1"/>
</calcChain>
</file>

<file path=xl/sharedStrings.xml><?xml version="1.0" encoding="utf-8"?>
<sst xmlns="http://schemas.openxmlformats.org/spreadsheetml/2006/main" count="36" uniqueCount="33">
  <si>
    <t>Download</t>
  </si>
  <si>
    <t>Upload</t>
  </si>
  <si>
    <t>I alt</t>
  </si>
  <si>
    <t>Dækningsgrad</t>
  </si>
  <si>
    <t>Forudsætninger</t>
  </si>
  <si>
    <t>Kriterie</t>
  </si>
  <si>
    <t>Hastighed</t>
  </si>
  <si>
    <t>Vurdering, samlet</t>
  </si>
  <si>
    <t>Dækningsgrad, vægtet</t>
  </si>
  <si>
    <t>Hastighed, vægtet</t>
  </si>
  <si>
    <t>Total</t>
  </si>
  <si>
    <t>Dækningsgrad, vægt</t>
  </si>
  <si>
    <t>Bredbåndshastighed, vægt</t>
  </si>
  <si>
    <t>Opfyldelse, kriterier</t>
  </si>
  <si>
    <t>Udrulningsplaner, ultimo år (minimum down- og upload)</t>
  </si>
  <si>
    <t>Overordnet beskrivelse</t>
  </si>
  <si>
    <t>Det er kun adresser, som ultimo 2016 kan tilbydes minimum 30/5 Mbit/s (minimumskravet), som omfattes af evalueringen. Hvis eksempelvis 5.000 adresser kan tilbydes minimumskravet ultimo 2016, fastlåses dækningsgraden i ansøgningen således på 5.000 adresser de resterende år.</t>
  </si>
  <si>
    <t>Tildelingen af point stiger med øget hastighed, således at der tildeles fuldt point for bredbåndshastigheder på 100/30 Mbit/s (regeringens bredbåndsmålsætning).</t>
  </si>
  <si>
    <t>Kriterieopfyldelse - dækningsgrad</t>
  </si>
  <si>
    <t>Kriterieopfyldelse - bredbåndshastighed</t>
  </si>
  <si>
    <t>Beskrivelse af evalueringsmodel</t>
  </si>
  <si>
    <t>Der tildeles kun point for bredbåndshastigheder, som overstiger minimumskravet.</t>
  </si>
  <si>
    <t>Husstande og virksomheder</t>
  </si>
  <si>
    <t>Point pr. forbindelse, hastighed</t>
  </si>
  <si>
    <t>Udrulningshastighed, vægt</t>
  </si>
  <si>
    <t>Prioriterede adresser</t>
  </si>
  <si>
    <t>Antal (alle år)</t>
  </si>
  <si>
    <r>
      <t xml:space="preserve">Note: Det er kun muligt at indtaste i de hvide felter i ovenstående tabel. Der indtastes </t>
    </r>
    <r>
      <rPr>
        <i/>
        <u/>
        <sz val="8"/>
        <color indexed="8"/>
        <rFont val="Arial"/>
        <family val="2"/>
      </rPr>
      <t>både</t>
    </r>
    <r>
      <rPr>
        <i/>
        <sz val="8"/>
        <color indexed="8"/>
        <rFont val="Arial"/>
        <family val="2"/>
      </rPr>
      <t xml:space="preserve"> prioriterede og ikke-prioriterede adresser.</t>
    </r>
  </si>
  <si>
    <t>I feltet indtastes antallet af dækkede adresser, jf. tabellen ovenfor, som tilhører gruppen af prioriterede adresser.</t>
  </si>
  <si>
    <t>Evalueringsmodellen tildeler point til de enkelte ansøgninger på baggrund af to kriterier, henholdsvis dækningsgrad og leveret bredbåndshastighed. I den samlede evaluering vægter de to kriterier ligeligt.</t>
  </si>
  <si>
    <t>Der tildeles point for dækningsgrad og leveret bredbåndshastighed ultimo hvert år fra 2016 til og med 2019. Der tildeles ikke point i 2020, da ansøgningerne dette  år skal leve op til det endelige hastighedskrav for alle de leverede brebåndsforbindelser.</t>
  </si>
  <si>
    <t>Der lægges vægt på ansøgninger, der kan levere høje hastigheder tidligt, så derfor vægter de første år mest i den samlede vurdering.</t>
  </si>
  <si>
    <t>Ansøgningen tildeles point ud fra det samlede antal adresser i indsatsområdet, som ansøgningen omfatter. Der tildeles endvidere 0,5 ekstra point for hver af de 317 prioriterede adresser, som omfattes af ansøgningen.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</si>
</sst>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&quot;-&quot;"/>
    <numFmt numFmtId="165" formatCode="#,##0;\-#,##0;&quot;-&quot;"/>
    <numFmt numFmtId="166" formatCode="#,##0%;\-#,##0;&quot;-&quot;"/>
    <numFmt numFmtId="167" formatCode="#,###;\-0;&quot;-&quot;"/>
    <numFmt numFmtId="168" formatCode="#,##0.00;\-#,##0.00;&quot;-&quot;"/>
  </numFmts>
  <fonts count="9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i/>
      <sz val="8"/>
      <color rgb="FFFF0000"/>
      <name val="Arial"/>
      <family val="2"/>
    </font>
    <font>
      <i/>
      <u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2" borderId="0" xfId="0" applyFont="1" applyFill="1"/>
    <xf numFmtId="0" fontId="3" fillId="3" borderId="0" xfId="0" applyFont="1" applyFill="1" applyBorder="1" applyAlignment="1">
      <alignment horizontal="left"/>
    </xf>
    <xf numFmtId="0" fontId="1" fillId="0" borderId="0" xfId="0" applyFont="1"/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Border="1" applyProtection="1"/>
    <xf numFmtId="3" fontId="2" fillId="4" borderId="0" xfId="0" applyNumberFormat="1" applyFont="1" applyFill="1" applyBorder="1" applyAlignment="1" applyProtection="1">
      <alignment horizontal="left"/>
    </xf>
    <xf numFmtId="3" fontId="2" fillId="4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3" borderId="6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3" fontId="0" fillId="4" borderId="0" xfId="0" applyNumberForma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/>
    </xf>
    <xf numFmtId="0" fontId="0" fillId="4" borderId="0" xfId="0" applyFill="1" applyBorder="1" applyAlignment="1" applyProtection="1"/>
    <xf numFmtId="0" fontId="3" fillId="3" borderId="6" xfId="0" applyFont="1" applyFill="1" applyBorder="1" applyAlignment="1" applyProtection="1"/>
    <xf numFmtId="0" fontId="0" fillId="0" borderId="0" xfId="0" applyFont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8" xfId="0" applyFont="1" applyBorder="1" applyProtection="1"/>
    <xf numFmtId="0" fontId="0" fillId="0" borderId="7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center"/>
    </xf>
    <xf numFmtId="166" fontId="0" fillId="5" borderId="4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167" fontId="4" fillId="4" borderId="7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165" fontId="0" fillId="0" borderId="0" xfId="0" applyNumberFormat="1" applyFont="1" applyAlignment="1" applyProtection="1">
      <alignment horizontal="center"/>
    </xf>
    <xf numFmtId="165" fontId="0" fillId="0" borderId="8" xfId="0" applyNumberFormat="1" applyFont="1" applyBorder="1" applyAlignment="1" applyProtection="1">
      <alignment horizontal="center"/>
    </xf>
    <xf numFmtId="165" fontId="0" fillId="0" borderId="7" xfId="0" applyNumberFormat="1" applyFont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center"/>
    </xf>
    <xf numFmtId="165" fontId="0" fillId="6" borderId="4" xfId="0" applyNumberFormat="1" applyFill="1" applyBorder="1" applyAlignment="1" applyProtection="1">
      <alignment horizontal="center"/>
    </xf>
    <xf numFmtId="168" fontId="0" fillId="0" borderId="4" xfId="0" applyNumberFormat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B19"/>
  <sheetViews>
    <sheetView showGridLines="0" tabSelected="1" zoomScaleNormal="100" workbookViewId="0"/>
  </sheetViews>
  <sheetFormatPr defaultRowHeight="12.75" x14ac:dyDescent="0.2"/>
  <cols>
    <col min="1" max="1" width="2.85546875" style="1" customWidth="1"/>
    <col min="2" max="2" width="78" style="1" customWidth="1"/>
    <col min="3" max="16384" width="9.140625" style="1"/>
  </cols>
  <sheetData>
    <row r="2" spans="2:2" x14ac:dyDescent="0.2">
      <c r="B2" s="10" t="s">
        <v>20</v>
      </c>
    </row>
    <row r="3" spans="2:2" x14ac:dyDescent="0.2">
      <c r="B3" s="12"/>
    </row>
    <row r="4" spans="2:2" x14ac:dyDescent="0.2">
      <c r="B4" s="11" t="s">
        <v>15</v>
      </c>
    </row>
    <row r="5" spans="2:2" ht="38.25" x14ac:dyDescent="0.2">
      <c r="B5" s="4" t="s">
        <v>29</v>
      </c>
    </row>
    <row r="6" spans="2:2" x14ac:dyDescent="0.2">
      <c r="B6" s="5"/>
    </row>
    <row r="7" spans="2:2" ht="38.25" x14ac:dyDescent="0.2">
      <c r="B7" s="5" t="s">
        <v>30</v>
      </c>
    </row>
    <row r="8" spans="2:2" x14ac:dyDescent="0.2">
      <c r="B8" s="5"/>
    </row>
    <row r="9" spans="2:2" ht="25.5" x14ac:dyDescent="0.2">
      <c r="B9" s="6" t="s">
        <v>31</v>
      </c>
    </row>
    <row r="10" spans="2:2" x14ac:dyDescent="0.2">
      <c r="B10" s="2"/>
    </row>
    <row r="11" spans="2:2" x14ac:dyDescent="0.2">
      <c r="B11" s="11" t="s">
        <v>18</v>
      </c>
    </row>
    <row r="12" spans="2:2" ht="38.25" x14ac:dyDescent="0.2">
      <c r="B12" s="7" t="s">
        <v>32</v>
      </c>
    </row>
    <row r="13" spans="2:2" x14ac:dyDescent="0.2">
      <c r="B13" s="8"/>
    </row>
    <row r="14" spans="2:2" ht="51" x14ac:dyDescent="0.2">
      <c r="B14" s="9" t="s">
        <v>16</v>
      </c>
    </row>
    <row r="15" spans="2:2" x14ac:dyDescent="0.2">
      <c r="B15" s="3"/>
    </row>
    <row r="16" spans="2:2" x14ac:dyDescent="0.2">
      <c r="B16" s="11" t="s">
        <v>19</v>
      </c>
    </row>
    <row r="17" spans="2:2" x14ac:dyDescent="0.2">
      <c r="B17" s="7" t="s">
        <v>21</v>
      </c>
    </row>
    <row r="18" spans="2:2" x14ac:dyDescent="0.2">
      <c r="B18" s="8"/>
    </row>
    <row r="19" spans="2:2" ht="25.5" x14ac:dyDescent="0.2">
      <c r="B19" s="9" t="s">
        <v>17</v>
      </c>
    </row>
  </sheetData>
  <sheetProtection sheet="1" objects="1" scenarios="1"/>
  <phoneticPr fontId="5" type="noConversion"/>
  <pageMargins left="0.75" right="0.75" top="1" bottom="1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38"/>
  <sheetViews>
    <sheetView showGridLines="0" zoomScaleNormal="100" workbookViewId="0"/>
  </sheetViews>
  <sheetFormatPr defaultRowHeight="12.75" x14ac:dyDescent="0.2"/>
  <cols>
    <col min="1" max="1" width="2.85546875" style="19" customWidth="1"/>
    <col min="2" max="3" width="12.140625" style="20" customWidth="1"/>
    <col min="4" max="8" width="9.140625" style="20"/>
    <col min="9" max="16384" width="9.140625" style="19"/>
  </cols>
  <sheetData>
    <row r="1" spans="1:8" s="14" customFormat="1" ht="13.5" thickBot="1" x14ac:dyDescent="0.25">
      <c r="B1" s="15"/>
      <c r="C1" s="15"/>
      <c r="D1" s="15"/>
    </row>
    <row r="2" spans="1:8" ht="13.5" thickBot="1" x14ac:dyDescent="0.25">
      <c r="A2" s="16"/>
      <c r="B2" s="17" t="s">
        <v>7</v>
      </c>
      <c r="C2" s="18"/>
      <c r="D2" s="41">
        <f>IF(AND(SUM(D6:D8)&gt;0,OR(D9=0,E9=0,F9=0,G9=0)),0,SUMPRODUCT(D23:H23,D37:H37)/SUM(D23:H23))</f>
        <v>0</v>
      </c>
      <c r="E2" s="19"/>
      <c r="F2" s="19"/>
      <c r="G2" s="19"/>
      <c r="H2" s="19"/>
    </row>
    <row r="3" spans="1:8" x14ac:dyDescent="0.2">
      <c r="A3" s="16"/>
      <c r="D3" s="21"/>
    </row>
    <row r="4" spans="1:8" x14ac:dyDescent="0.2">
      <c r="B4" s="22" t="s">
        <v>14</v>
      </c>
    </row>
    <row r="5" spans="1:8" x14ac:dyDescent="0.2">
      <c r="B5" s="23" t="s">
        <v>0</v>
      </c>
      <c r="C5" s="23" t="s">
        <v>1</v>
      </c>
      <c r="D5" s="24">
        <v>2016</v>
      </c>
      <c r="E5" s="24">
        <v>2017</v>
      </c>
      <c r="F5" s="24">
        <v>2018</v>
      </c>
      <c r="G5" s="24">
        <v>2019</v>
      </c>
      <c r="H5" s="24">
        <v>2020</v>
      </c>
    </row>
    <row r="6" spans="1:8" x14ac:dyDescent="0.2">
      <c r="B6" s="25">
        <v>30</v>
      </c>
      <c r="C6" s="25">
        <v>5</v>
      </c>
      <c r="D6" s="13">
        <v>0</v>
      </c>
      <c r="E6" s="43">
        <f>IF($D$9&gt;0,$D$9-SUM(E7:E8),0)</f>
        <v>0</v>
      </c>
      <c r="F6" s="43">
        <f t="shared" ref="F6:G6" si="0">IF($D$9&gt;0,$D$9-SUM(F7:F8),0)</f>
        <v>0</v>
      </c>
      <c r="G6" s="43">
        <f t="shared" si="0"/>
        <v>0</v>
      </c>
      <c r="H6" s="43">
        <v>0</v>
      </c>
    </row>
    <row r="7" spans="1:8" x14ac:dyDescent="0.2">
      <c r="B7" s="25">
        <v>50</v>
      </c>
      <c r="C7" s="25">
        <v>15</v>
      </c>
      <c r="D7" s="13">
        <v>0</v>
      </c>
      <c r="E7" s="13">
        <v>0</v>
      </c>
      <c r="F7" s="13">
        <v>0</v>
      </c>
      <c r="G7" s="13">
        <v>0</v>
      </c>
      <c r="H7" s="43">
        <v>0</v>
      </c>
    </row>
    <row r="8" spans="1:8" x14ac:dyDescent="0.2">
      <c r="B8" s="25">
        <v>100</v>
      </c>
      <c r="C8" s="25">
        <v>30</v>
      </c>
      <c r="D8" s="13">
        <v>0</v>
      </c>
      <c r="E8" s="13">
        <v>0</v>
      </c>
      <c r="F8" s="13">
        <v>0</v>
      </c>
      <c r="G8" s="13">
        <v>0</v>
      </c>
      <c r="H8" s="43">
        <f>H9</f>
        <v>0</v>
      </c>
    </row>
    <row r="9" spans="1:8" ht="13.5" thickBot="1" x14ac:dyDescent="0.25">
      <c r="B9" s="26" t="s">
        <v>2</v>
      </c>
      <c r="C9" s="26"/>
      <c r="D9" s="36">
        <f>IF(SUM(D6:D8)&gt;D19,0,SUM(D6:D8))</f>
        <v>0</v>
      </c>
      <c r="E9" s="36">
        <f>IF(E6&gt;=0,$D9,0)</f>
        <v>0</v>
      </c>
      <c r="F9" s="36">
        <f>IF(F6&gt;=0,$D9,0)</f>
        <v>0</v>
      </c>
      <c r="G9" s="36">
        <f>IF(G6&gt;=0,$D9,0)</f>
        <v>0</v>
      </c>
      <c r="H9" s="36">
        <f t="shared" ref="H9" si="1">$D9</f>
        <v>0</v>
      </c>
    </row>
    <row r="10" spans="1:8" ht="13.5" thickTop="1" x14ac:dyDescent="0.2">
      <c r="B10" s="35" t="s">
        <v>27</v>
      </c>
    </row>
    <row r="11" spans="1:8" x14ac:dyDescent="0.2">
      <c r="B11" s="37" t="str">
        <f>IF(AND(SUM(D6:D8)&gt;0,OR(D9=0,E9=0,F9=0,G9=0)),"Der er en fejl, tjek venligst indtastningerne markeret med rød skrift","")</f>
        <v/>
      </c>
    </row>
    <row r="12" spans="1:8" x14ac:dyDescent="0.2">
      <c r="B12" s="35"/>
    </row>
    <row r="13" spans="1:8" x14ac:dyDescent="0.2">
      <c r="B13" s="45" t="s">
        <v>25</v>
      </c>
      <c r="C13" s="45"/>
      <c r="D13" s="24"/>
    </row>
    <row r="14" spans="1:8" x14ac:dyDescent="0.2">
      <c r="B14" s="27" t="s">
        <v>26</v>
      </c>
      <c r="C14" s="27"/>
      <c r="D14" s="13">
        <v>0</v>
      </c>
    </row>
    <row r="15" spans="1:8" x14ac:dyDescent="0.2">
      <c r="B15" s="35" t="s">
        <v>28</v>
      </c>
    </row>
    <row r="16" spans="1:8" x14ac:dyDescent="0.2">
      <c r="B16" s="19"/>
    </row>
    <row r="17" spans="2:8" x14ac:dyDescent="0.2">
      <c r="B17" s="22" t="s">
        <v>4</v>
      </c>
    </row>
    <row r="18" spans="2:8" s="14" customFormat="1" x14ac:dyDescent="0.2">
      <c r="B18" s="23"/>
      <c r="C18" s="23"/>
      <c r="D18" s="24">
        <v>2016</v>
      </c>
      <c r="E18" s="24">
        <v>2017</v>
      </c>
      <c r="F18" s="24">
        <v>2018</v>
      </c>
      <c r="G18" s="24">
        <v>2019</v>
      </c>
      <c r="H18" s="24">
        <v>2020</v>
      </c>
    </row>
    <row r="19" spans="2:8" s="14" customFormat="1" x14ac:dyDescent="0.2">
      <c r="B19" s="27" t="s">
        <v>22</v>
      </c>
      <c r="C19" s="27"/>
      <c r="D19" s="42">
        <v>10112</v>
      </c>
      <c r="E19" s="42">
        <f>D19</f>
        <v>10112</v>
      </c>
      <c r="F19" s="42">
        <f t="shared" ref="F19:H19" si="2">E19</f>
        <v>10112</v>
      </c>
      <c r="G19" s="42">
        <f t="shared" si="2"/>
        <v>10112</v>
      </c>
      <c r="H19" s="42">
        <f t="shared" si="2"/>
        <v>10112</v>
      </c>
    </row>
    <row r="20" spans="2:8" s="14" customFormat="1" x14ac:dyDescent="0.2">
      <c r="B20" s="27" t="s">
        <v>25</v>
      </c>
      <c r="C20" s="27"/>
      <c r="D20" s="42">
        <v>317</v>
      </c>
      <c r="E20" s="42">
        <f>D20</f>
        <v>317</v>
      </c>
      <c r="F20" s="42">
        <f t="shared" ref="F20" si="3">E20</f>
        <v>317</v>
      </c>
      <c r="G20" s="42">
        <f t="shared" ref="G20" si="4">F20</f>
        <v>317</v>
      </c>
      <c r="H20" s="42">
        <f t="shared" ref="H20" si="5">G20</f>
        <v>317</v>
      </c>
    </row>
    <row r="21" spans="2:8" s="14" customFormat="1" x14ac:dyDescent="0.2">
      <c r="B21" s="27" t="s">
        <v>11</v>
      </c>
      <c r="C21" s="27"/>
      <c r="D21" s="34">
        <v>0.5</v>
      </c>
      <c r="E21" s="34">
        <v>0.5</v>
      </c>
      <c r="F21" s="34">
        <v>0.5</v>
      </c>
      <c r="G21" s="34">
        <v>0.5</v>
      </c>
      <c r="H21" s="34">
        <v>0</v>
      </c>
    </row>
    <row r="22" spans="2:8" s="14" customFormat="1" x14ac:dyDescent="0.2">
      <c r="B22" s="27" t="s">
        <v>12</v>
      </c>
      <c r="C22" s="27"/>
      <c r="D22" s="34">
        <f>1-D21</f>
        <v>0.5</v>
      </c>
      <c r="E22" s="34">
        <f>1-E21</f>
        <v>0.5</v>
      </c>
      <c r="F22" s="34">
        <f>1-F21</f>
        <v>0.5</v>
      </c>
      <c r="G22" s="34">
        <f>1-G21</f>
        <v>0.5</v>
      </c>
      <c r="H22" s="34">
        <v>0</v>
      </c>
    </row>
    <row r="23" spans="2:8" s="14" customFormat="1" x14ac:dyDescent="0.2">
      <c r="B23" s="27" t="s">
        <v>24</v>
      </c>
      <c r="C23" s="27"/>
      <c r="D23" s="42">
        <v>4</v>
      </c>
      <c r="E23" s="42">
        <f>D23-1</f>
        <v>3</v>
      </c>
      <c r="F23" s="42">
        <f t="shared" ref="F23:H23" si="6">E23-1</f>
        <v>2</v>
      </c>
      <c r="G23" s="42">
        <f t="shared" si="6"/>
        <v>1</v>
      </c>
      <c r="H23" s="42">
        <f t="shared" si="6"/>
        <v>0</v>
      </c>
    </row>
    <row r="24" spans="2:8" s="14" customFormat="1" x14ac:dyDescent="0.2">
      <c r="B24" s="15"/>
      <c r="C24" s="15"/>
      <c r="D24" s="15"/>
      <c r="E24" s="15"/>
      <c r="F24" s="15"/>
      <c r="G24" s="15"/>
      <c r="H24" s="15"/>
    </row>
    <row r="25" spans="2:8" s="14" customFormat="1" x14ac:dyDescent="0.2">
      <c r="B25" s="22" t="s">
        <v>23</v>
      </c>
      <c r="C25" s="20"/>
    </row>
    <row r="26" spans="2:8" s="14" customFormat="1" x14ac:dyDescent="0.2">
      <c r="B26" s="23" t="s">
        <v>0</v>
      </c>
      <c r="C26" s="23" t="s">
        <v>1</v>
      </c>
      <c r="D26" s="24">
        <v>2016</v>
      </c>
      <c r="E26" s="24">
        <f>+D26+1</f>
        <v>2017</v>
      </c>
      <c r="F26" s="24">
        <f t="shared" ref="F26:H26" si="7">+E26+1</f>
        <v>2018</v>
      </c>
      <c r="G26" s="24">
        <f t="shared" si="7"/>
        <v>2019</v>
      </c>
      <c r="H26" s="24">
        <f t="shared" si="7"/>
        <v>2020</v>
      </c>
    </row>
    <row r="27" spans="2:8" s="14" customFormat="1" x14ac:dyDescent="0.2">
      <c r="B27" s="25">
        <f>B6</f>
        <v>30</v>
      </c>
      <c r="C27" s="25">
        <f t="shared" ref="C27:C29" si="8">C6</f>
        <v>5</v>
      </c>
      <c r="D27" s="42">
        <f>(($B6-$B$6)/($B$8-$B$6)+($C6-$C$6)/($C$8-$C$6))/2</f>
        <v>0</v>
      </c>
      <c r="E27" s="42">
        <f t="shared" ref="E27:H27" si="9">(($B6-$B$6)/($B$8-$B$6)+($C6-$C$6)/($C$8-$C$6))/2</f>
        <v>0</v>
      </c>
      <c r="F27" s="42">
        <f t="shared" si="9"/>
        <v>0</v>
      </c>
      <c r="G27" s="42">
        <f t="shared" si="9"/>
        <v>0</v>
      </c>
      <c r="H27" s="42">
        <f t="shared" si="9"/>
        <v>0</v>
      </c>
    </row>
    <row r="28" spans="2:8" s="14" customFormat="1" x14ac:dyDescent="0.2">
      <c r="B28" s="25">
        <f t="shared" ref="B28" si="10">B7</f>
        <v>50</v>
      </c>
      <c r="C28" s="25">
        <f t="shared" si="8"/>
        <v>15</v>
      </c>
      <c r="D28" s="44">
        <f>(($B7-$B$6)/($B$8-$B$6)+($C7-$C$6)/($C$8-$C$6))/2</f>
        <v>0.34285714285714286</v>
      </c>
      <c r="E28" s="44">
        <f t="shared" ref="E28:G28" si="11">(($B7-$B$6)/($B$8-$B$6)+($C7-$C$6)/($C$8-$C$6))/2</f>
        <v>0.34285714285714286</v>
      </c>
      <c r="F28" s="44">
        <f t="shared" si="11"/>
        <v>0.34285714285714286</v>
      </c>
      <c r="G28" s="44">
        <f t="shared" si="11"/>
        <v>0.34285714285714286</v>
      </c>
      <c r="H28" s="42">
        <v>0</v>
      </c>
    </row>
    <row r="29" spans="2:8" s="14" customFormat="1" x14ac:dyDescent="0.2">
      <c r="B29" s="25">
        <f t="shared" ref="B29" si="12">B8</f>
        <v>100</v>
      </c>
      <c r="C29" s="25">
        <f t="shared" si="8"/>
        <v>30</v>
      </c>
      <c r="D29" s="44">
        <f>(($B8-$B$6)/($B$8-$B$6)+($C8-$C$6)/($C$8-$C$6))/2</f>
        <v>1</v>
      </c>
      <c r="E29" s="44">
        <f t="shared" ref="E29:G29" si="13">(($B8-$B$6)/($B$8-$B$6)+($C8-$C$6)/($C$8-$C$6))/2</f>
        <v>1</v>
      </c>
      <c r="F29" s="44">
        <f t="shared" si="13"/>
        <v>1</v>
      </c>
      <c r="G29" s="44">
        <f t="shared" si="13"/>
        <v>1</v>
      </c>
      <c r="H29" s="42">
        <v>0</v>
      </c>
    </row>
    <row r="30" spans="2:8" s="14" customFormat="1" x14ac:dyDescent="0.2">
      <c r="B30" s="20"/>
      <c r="C30" s="20"/>
      <c r="D30" s="20"/>
      <c r="E30" s="20"/>
      <c r="F30" s="20"/>
      <c r="G30" s="20"/>
      <c r="H30" s="20"/>
    </row>
    <row r="31" spans="2:8" s="14" customFormat="1" x14ac:dyDescent="0.2">
      <c r="B31" s="22" t="s">
        <v>13</v>
      </c>
      <c r="C31" s="15"/>
      <c r="D31" s="15"/>
      <c r="E31" s="15"/>
      <c r="F31" s="15"/>
      <c r="G31" s="15"/>
      <c r="H31" s="15"/>
    </row>
    <row r="32" spans="2:8" x14ac:dyDescent="0.2">
      <c r="B32" s="28" t="s">
        <v>5</v>
      </c>
      <c r="C32" s="23"/>
      <c r="D32" s="23">
        <v>2016</v>
      </c>
      <c r="E32" s="23">
        <v>2017</v>
      </c>
      <c r="F32" s="23">
        <v>2018</v>
      </c>
      <c r="G32" s="23">
        <v>2019</v>
      </c>
      <c r="H32" s="23">
        <v>2020</v>
      </c>
    </row>
    <row r="33" spans="2:8" x14ac:dyDescent="0.2">
      <c r="B33" s="29" t="s">
        <v>3</v>
      </c>
      <c r="C33" s="15"/>
      <c r="D33" s="38">
        <f>IF(D9&gt;0,D9+$D$14/2,0)</f>
        <v>0</v>
      </c>
      <c r="E33" s="38">
        <f t="shared" ref="E33:H33" si="14">IF(E9&gt;0,E9+$D$14/2,0)</f>
        <v>0</v>
      </c>
      <c r="F33" s="38">
        <f t="shared" si="14"/>
        <v>0</v>
      </c>
      <c r="G33" s="38">
        <f t="shared" si="14"/>
        <v>0</v>
      </c>
      <c r="H33" s="38">
        <f t="shared" si="14"/>
        <v>0</v>
      </c>
    </row>
    <row r="34" spans="2:8" x14ac:dyDescent="0.2">
      <c r="B34" s="30" t="s">
        <v>8</v>
      </c>
      <c r="C34" s="31"/>
      <c r="D34" s="39">
        <f>D33*D21</f>
        <v>0</v>
      </c>
      <c r="E34" s="39">
        <f>E33*E21</f>
        <v>0</v>
      </c>
      <c r="F34" s="39">
        <f>F33*F21</f>
        <v>0</v>
      </c>
      <c r="G34" s="39">
        <f>G33*G21</f>
        <v>0</v>
      </c>
      <c r="H34" s="39">
        <f>H33*H21</f>
        <v>0</v>
      </c>
    </row>
    <row r="35" spans="2:8" x14ac:dyDescent="0.2">
      <c r="B35" s="29" t="s">
        <v>6</v>
      </c>
      <c r="C35" s="15"/>
      <c r="D35" s="38">
        <f>SUMPRODUCT(D6:D8,D27:D29)</f>
        <v>0</v>
      </c>
      <c r="E35" s="38">
        <f>SUMPRODUCT(E6:E8,E27:E29)</f>
        <v>0</v>
      </c>
      <c r="F35" s="38">
        <f>SUMPRODUCT(F6:F8,F27:F29)</f>
        <v>0</v>
      </c>
      <c r="G35" s="38">
        <f>SUMPRODUCT(G6:G8,G27:G29)</f>
        <v>0</v>
      </c>
      <c r="H35" s="38">
        <f>SUMPRODUCT(H6:H8,H27:H29)</f>
        <v>0</v>
      </c>
    </row>
    <row r="36" spans="2:8" x14ac:dyDescent="0.2">
      <c r="B36" s="29" t="s">
        <v>9</v>
      </c>
      <c r="C36" s="15"/>
      <c r="D36" s="38">
        <f>D35*D22</f>
        <v>0</v>
      </c>
      <c r="E36" s="38">
        <f>E35*E22</f>
        <v>0</v>
      </c>
      <c r="F36" s="38">
        <f>F35*F22</f>
        <v>0</v>
      </c>
      <c r="G36" s="38">
        <f>G35*G22</f>
        <v>0</v>
      </c>
      <c r="H36" s="38">
        <f>H35*H22</f>
        <v>0</v>
      </c>
    </row>
    <row r="37" spans="2:8" ht="13.5" thickBot="1" x14ac:dyDescent="0.25">
      <c r="B37" s="32" t="s">
        <v>10</v>
      </c>
      <c r="C37" s="33"/>
      <c r="D37" s="40">
        <f>D34+D36</f>
        <v>0</v>
      </c>
      <c r="E37" s="40">
        <f>E34+E36</f>
        <v>0</v>
      </c>
      <c r="F37" s="40">
        <f>F34+F36</f>
        <v>0</v>
      </c>
      <c r="G37" s="40">
        <f>G34+G36</f>
        <v>0</v>
      </c>
      <c r="H37" s="40">
        <f>H34+H36</f>
        <v>0</v>
      </c>
    </row>
    <row r="38" spans="2:8" ht="13.5" thickTop="1" x14ac:dyDescent="0.2"/>
  </sheetData>
  <sheetProtection sheet="1" objects="1" scenarios="1"/>
  <mergeCells count="1">
    <mergeCell ref="B13:C13"/>
  </mergeCells>
  <phoneticPr fontId="0" type="noConversion"/>
  <conditionalFormatting sqref="D6:D8">
    <cfRule type="expression" dxfId="3" priority="4">
      <formula>IF(SUM($D$6:$D$8)&gt;$D$19,TRUE,FALSE)</formula>
    </cfRule>
  </conditionalFormatting>
  <conditionalFormatting sqref="E7:E8">
    <cfRule type="expression" dxfId="2" priority="3">
      <formula>IF($E$6&lt;0,TRUE,FALSE)</formula>
    </cfRule>
  </conditionalFormatting>
  <conditionalFormatting sqref="F7:F8">
    <cfRule type="expression" dxfId="1" priority="2">
      <formula>IF($F$6&lt;0,TRUE,FALSE)</formula>
    </cfRule>
  </conditionalFormatting>
  <conditionalFormatting sqref="G7:G8">
    <cfRule type="expression" dxfId="0" priority="1">
      <formula>IF($G$6&lt;0,TRUE,FALSE)</formula>
    </cfRule>
  </conditionalFormatting>
  <dataValidations count="1">
    <dataValidation type="whole" allowBlank="1" showInputMessage="1" showErrorMessage="1" errorTitle="Fejl i indtastning" error="Der er indtastet et for højt antal prioriterede adresser." sqref="D14" xr:uid="{00000000-0002-0000-0100-000000000000}">
      <formula1>0</formula1>
      <formula2>MIN(D20,D9)</formula2>
    </dataValidation>
  </dataValidations>
  <pageMargins left="0.7" right="0.7" top="0.75" bottom="0.75" header="0.3" footer="0.3"/>
  <pageSetup paperSize="9" orientation="portrait" r:id="rId1"/>
  <ignoredErrors>
    <ignoredError sqref="H7 G6: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Beskrivelse af evalueringsmodel</vt:lpstr>
      <vt:lpstr>Evalueringsmodel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Evalueringsmodel1</dc:title>
  <dc:creator>Christoffer Kjældgaard Giwercman (ERST)</dc:creator>
  <cp:lastModifiedBy>Laura Møller Nielsen</cp:lastModifiedBy>
  <cp:lastPrinted>2013-12-04T09:20:48Z</cp:lastPrinted>
  <dcterms:created xsi:type="dcterms:W3CDTF">2013-06-24T15:10:25Z</dcterms:created>
  <dcterms:modified xsi:type="dcterms:W3CDTF">2026-01-13T11:58:19Z</dcterms:modified>
</cp:coreProperties>
</file>