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FT\Webtilgængelighed\"/>
    </mc:Choice>
  </mc:AlternateContent>
  <xr:revisionPtr revIDLastSave="0" documentId="8_{08ECC59E-B3A4-47AF-8A30-D94C5C279E34}" xr6:coauthVersionLast="47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Adresser i tilskudsområdet" sheetId="1" state="hidden" r:id="rId1"/>
    <sheet name="Pris og egenbetaling" sheetId="4" state="hidden" r:id="rId2"/>
    <sheet name="Beregninger til pointmodel" sheetId="2" state="hidden" r:id="rId3"/>
    <sheet name="Pointmodel" sheetId="3" r:id="rId4"/>
    <sheet name="Ark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D18" i="3" s="1"/>
  <c r="F18" i="3" s="1"/>
  <c r="C19" i="3" l="1"/>
  <c r="C20" i="3" l="1"/>
  <c r="D20" i="3" s="1"/>
  <c r="F20" i="3" s="1"/>
  <c r="C23" i="3"/>
  <c r="D23" i="3" s="1"/>
  <c r="C14" i="3" l="1"/>
  <c r="E24" i="3" l="1"/>
  <c r="C22" i="3" l="1"/>
  <c r="D22" i="3" s="1"/>
  <c r="F22" i="3" s="1"/>
  <c r="C21" i="3"/>
  <c r="D21" i="3" l="1"/>
  <c r="F21" i="3" s="1"/>
  <c r="C17" i="3"/>
  <c r="D17" i="3" s="1"/>
  <c r="F17" i="3" s="1"/>
  <c r="F23" i="3" l="1"/>
  <c r="D19" i="3"/>
  <c r="F19" i="3" s="1"/>
  <c r="F24" i="3" l="1"/>
  <c r="B6" i="2"/>
  <c r="B9" i="2"/>
  <c r="B3" i="2"/>
  <c r="B5" i="2"/>
  <c r="B2" i="2"/>
  <c r="B8" i="2" l="1"/>
  <c r="E7" i="4" s="1"/>
</calcChain>
</file>

<file path=xl/sharedStrings.xml><?xml version="1.0" encoding="utf-8"?>
<sst xmlns="http://schemas.openxmlformats.org/spreadsheetml/2006/main" count="141" uniqueCount="117">
  <si>
    <t>Adresse 1</t>
  </si>
  <si>
    <t>Adresse 2</t>
  </si>
  <si>
    <t>Adresse 3</t>
  </si>
  <si>
    <t>Adresse 4</t>
  </si>
  <si>
    <t>Adresse 5</t>
  </si>
  <si>
    <t>Adresse 6</t>
  </si>
  <si>
    <t>Adresse 7</t>
  </si>
  <si>
    <t>Adresse 8</t>
  </si>
  <si>
    <t>Adresse 9</t>
  </si>
  <si>
    <t>Adresse 10</t>
  </si>
  <si>
    <t>Adresse 11</t>
  </si>
  <si>
    <t>Adresse 12</t>
  </si>
  <si>
    <t>Adresse 13</t>
  </si>
  <si>
    <t>Ønskes der tilskud på adressen?</t>
  </si>
  <si>
    <t>Bygningstype</t>
  </si>
  <si>
    <t>Adresser omfattet af tilskudsområdet</t>
  </si>
  <si>
    <t>Nej</t>
  </si>
  <si>
    <t>sommerhus</t>
  </si>
  <si>
    <t>nej</t>
  </si>
  <si>
    <t>ja</t>
  </si>
  <si>
    <t>Virksomhed</t>
  </si>
  <si>
    <t>Privat bolig</t>
  </si>
  <si>
    <t>Antal private boliger, virksomheder og sommerhuse i tilskudsområdet</t>
  </si>
  <si>
    <t>Antal private boliger og virksomheder i tilskudsområdet, som søger tilskud, men som ikke har adgang til 5 Mbit/s download</t>
  </si>
  <si>
    <t>Antal private boliger, virksomheder og sommerhuse i tilskudsområdet, som kan søge om tilskud</t>
  </si>
  <si>
    <t>Antal private boliger, virksomheder sommerhuse i tilskudsområdet, som kan søge tilskud, men som har fravalgt det</t>
  </si>
  <si>
    <t>Hvad er totalprisen per tilslutning?</t>
  </si>
  <si>
    <t>Hvor stor en andel af etableringsomkostningerne dækkes med egenbetaling?</t>
  </si>
  <si>
    <t>Spørgsmål</t>
  </si>
  <si>
    <t>Svar</t>
  </si>
  <si>
    <t>24.001 - 25.000 kr.</t>
  </si>
  <si>
    <t>Svarmuliger til spm. 4</t>
  </si>
  <si>
    <t>Under 5.000 kr.</t>
  </si>
  <si>
    <t>5.000 - 6.000 kr.</t>
  </si>
  <si>
    <t>6.001 - 7.000 kr.</t>
  </si>
  <si>
    <t>7.001 - 8.000 kr.</t>
  </si>
  <si>
    <t>8.001 - 9.000 kr.</t>
  </si>
  <si>
    <t>9.001 - 10.000 kr.</t>
  </si>
  <si>
    <t>10.001 - 11.000 kr.</t>
  </si>
  <si>
    <t>11.001 - 12.000 kr.</t>
  </si>
  <si>
    <t>12.001 - 13.000 kr.</t>
  </si>
  <si>
    <t>13.001 - 14.000 kr.</t>
  </si>
  <si>
    <t>14.001 - 15.000 kr.</t>
  </si>
  <si>
    <t>15.001 - 16.000 kr.</t>
  </si>
  <si>
    <t>16.001 - 17.000 kr.</t>
  </si>
  <si>
    <t>17.001 - 18.000 kr.</t>
  </si>
  <si>
    <t>18.001 - 19.000 kr.</t>
  </si>
  <si>
    <t>20.001 - 21.000 kr.</t>
  </si>
  <si>
    <t>21.001 - 22.000 kr.</t>
  </si>
  <si>
    <t>22.001 - 23.000 kr.</t>
  </si>
  <si>
    <t>23.001 - 24.000 kr.</t>
  </si>
  <si>
    <t>25.001 - 26.000 kr.</t>
  </si>
  <si>
    <t>26.001 - 27.000 kr.</t>
  </si>
  <si>
    <t>27.001 - 28.000 kr.</t>
  </si>
  <si>
    <t>28.001 - 29.000 kr.</t>
  </si>
  <si>
    <t>29.001 - 30.000 kr.</t>
  </si>
  <si>
    <t>30.001 - 31.000 kr.</t>
  </si>
  <si>
    <t>31.001 - 32.000 kr.</t>
  </si>
  <si>
    <t>32.001 - 33.000 kr.</t>
  </si>
  <si>
    <t>33.001 - 34.000 kr.</t>
  </si>
  <si>
    <t>34.001 - 35.000 kr.</t>
  </si>
  <si>
    <t>35.001 - 36.000 kr.</t>
  </si>
  <si>
    <t>36.001 - 37.000 kr.</t>
  </si>
  <si>
    <t>37.001 - 38.000 kr.</t>
  </si>
  <si>
    <t>38.001 - 39.000 kr.</t>
  </si>
  <si>
    <t>39.001 - 40.000 kr.</t>
  </si>
  <si>
    <t>40.001 - 41.000 kr.</t>
  </si>
  <si>
    <t>41.001 - 42.000 kr.</t>
  </si>
  <si>
    <t>42.001 - 43.000 kr.</t>
  </si>
  <si>
    <t>43.001 - 44.000 kr.</t>
  </si>
  <si>
    <t>44.001 - 45.000 kr.</t>
  </si>
  <si>
    <t>45.001 - 46.000 kr.</t>
  </si>
  <si>
    <t>46.001 - 47.000 kr.</t>
  </si>
  <si>
    <t>47.001 - 48.000 kr.</t>
  </si>
  <si>
    <t>48.001 - 49.000 kr.</t>
  </si>
  <si>
    <t>49.001 - 50.000 kr.</t>
  </si>
  <si>
    <t>50.001 - 51.000 kr.</t>
  </si>
  <si>
    <t>51.001 - 52.000 kr.</t>
  </si>
  <si>
    <t>52.001 - 53.000 kr.</t>
  </si>
  <si>
    <t>53.001 - 54.000 kr.</t>
  </si>
  <si>
    <t>54.001 - 55.000 kr.</t>
  </si>
  <si>
    <t>Over 55.000 kr.</t>
  </si>
  <si>
    <t>19.001 - 20.000 kr.</t>
  </si>
  <si>
    <t>Antal private boliger, virksomheder sommerhuse i tilskudsområdet, som søger tilskud</t>
  </si>
  <si>
    <t>Antal private boliger, virksomheder sommerhuse i tilskudsområdet, som søger tilskud, og som har adgang til mellem 5 og 10 Mbit/s download</t>
  </si>
  <si>
    <t>Svar:</t>
  </si>
  <si>
    <t>Vægtet score</t>
  </si>
  <si>
    <t>Samlede tilslutningsomkostninger</t>
  </si>
  <si>
    <t>Egenbetaling per tilslutning</t>
  </si>
  <si>
    <t>Højeste udbudte downloadhastighed på adressen til privatkunder</t>
  </si>
  <si>
    <t>Min. 3000 kr.</t>
  </si>
  <si>
    <t>Indtast i kr.</t>
  </si>
  <si>
    <t>I alt</t>
  </si>
  <si>
    <t>Kriterium</t>
  </si>
  <si>
    <t>Indsæt tal i det grønne felt - dette vil generere en pointscore neden for</t>
  </si>
  <si>
    <t>Samlet medfinansiering fra kommunen</t>
  </si>
  <si>
    <t>Ansøgt tilskud</t>
  </si>
  <si>
    <t>Antal mulige adresser i projektområdet  (alle markerede adresser)</t>
  </si>
  <si>
    <t>Antal adresser som søger tilskud</t>
  </si>
  <si>
    <t>Antal ansøgte landzoneadresser</t>
  </si>
  <si>
    <t>Bredbåndsselskabets egen investering (ekskl. moms)</t>
  </si>
  <si>
    <t>Samlet budget for projektet ekskl. moms</t>
  </si>
  <si>
    <t>Mobil bredbåndsdækning - gennemsnitlig værdi for alle adresser (tallet kan findes i den fil, som udtrækkes fra bredbåndkortet)</t>
  </si>
  <si>
    <t>Score (0-100 point)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</si>
  <si>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Tilslutningsprocent i projektet</t>
    </r>
  </si>
  <si>
    <t>4. Andel af adresser med afstand mere end 200 meter</t>
  </si>
  <si>
    <t>Antal adresser med afstand mere end 200 meter</t>
  </si>
  <si>
    <t xml:space="preserve">Vægtning
</t>
  </si>
  <si>
    <t>Samlede egenbetaling inkl. moms (minimum 2.000 kr. pr. adresse)</t>
  </si>
  <si>
    <t>2. Andel af adresser med adgang til maksimalt 30/5 Mbit/s</t>
  </si>
  <si>
    <t>3. Andel af landzoneadresser</t>
  </si>
  <si>
    <t>5. Projektets størrelse (antal tilskudsberettigede, som søger tilskud)</t>
  </si>
  <si>
    <t>6. Andel af adresser med begrænset adgang til mobilt bredbånd</t>
  </si>
  <si>
    <t xml:space="preserve">7. Ansøgt tilskud pr. adresse </t>
  </si>
  <si>
    <t>Bredbåndspuljen 2025 - Den almindelige ordning</t>
  </si>
  <si>
    <t>Projektets adresser ligger på en pointgivende småø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</si>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</sst>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0_ ;\-#,##0\ "/>
    <numFmt numFmtId="167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4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0" fillId="0" borderId="0" xfId="0" applyBorder="1"/>
    <xf numFmtId="165" fontId="0" fillId="0" borderId="2" xfId="2" applyNumberFormat="1" applyFont="1" applyBorder="1"/>
    <xf numFmtId="0" fontId="0" fillId="0" borderId="0" xfId="0" applyProtection="1"/>
    <xf numFmtId="0" fontId="3" fillId="0" borderId="0" xfId="0" applyFont="1" applyProtection="1"/>
    <xf numFmtId="0" fontId="3" fillId="0" borderId="0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0" xfId="0" applyFont="1" applyProtection="1"/>
    <xf numFmtId="166" fontId="0" fillId="2" borderId="1" xfId="2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</xf>
    <xf numFmtId="167" fontId="0" fillId="2" borderId="1" xfId="2" applyNumberFormat="1" applyFont="1" applyFill="1" applyBorder="1" applyAlignment="1" applyProtection="1">
      <alignment vertical="center"/>
      <protection locked="0"/>
    </xf>
    <xf numFmtId="164" fontId="0" fillId="2" borderId="1" xfId="2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6" fillId="0" borderId="1" xfId="3" applyFont="1" applyFill="1" applyBorder="1" applyAlignment="1" applyProtection="1">
      <alignment vertical="center"/>
    </xf>
    <xf numFmtId="9" fontId="6" fillId="0" borderId="1" xfId="1" applyFont="1" applyFill="1" applyBorder="1" applyAlignment="1" applyProtection="1">
      <alignment vertical="center"/>
    </xf>
    <xf numFmtId="2" fontId="6" fillId="0" borderId="1" xfId="0" applyNumberFormat="1" applyFont="1" applyBorder="1" applyAlignment="1" applyProtection="1">
      <alignment vertical="center"/>
    </xf>
    <xf numFmtId="2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Border="1"/>
    <xf numFmtId="0" fontId="6" fillId="0" borderId="1" xfId="0" applyFont="1" applyBorder="1" applyAlignment="1" applyProtection="1">
      <alignment vertical="center"/>
    </xf>
    <xf numFmtId="4" fontId="6" fillId="0" borderId="1" xfId="0" applyNumberFormat="1" applyFont="1" applyBorder="1"/>
    <xf numFmtId="2" fontId="6" fillId="0" borderId="1" xfId="3" applyNumberFormat="1" applyFont="1" applyFill="1" applyBorder="1" applyAlignment="1" applyProtection="1">
      <alignment vertical="center"/>
    </xf>
    <xf numFmtId="12" fontId="6" fillId="0" borderId="1" xfId="3" applyNumberFormat="1" applyFont="1" applyFill="1" applyBorder="1" applyAlignment="1" applyProtection="1">
      <alignment vertical="center"/>
    </xf>
    <xf numFmtId="12" fontId="6" fillId="0" borderId="3" xfId="3" applyNumberFormat="1" applyFont="1" applyFill="1" applyBorder="1" applyAlignment="1" applyProtection="1">
      <alignment vertical="center"/>
    </xf>
    <xf numFmtId="0" fontId="5" fillId="0" borderId="0" xfId="3" applyFill="1" applyProtection="1"/>
    <xf numFmtId="164" fontId="2" fillId="5" borderId="1" xfId="2" applyFont="1" applyFill="1" applyBorder="1" applyAlignment="1" applyProtection="1">
      <alignment vertical="center"/>
    </xf>
    <xf numFmtId="2" fontId="6" fillId="5" borderId="4" xfId="3" applyNumberFormat="1" applyFont="1" applyFill="1" applyBorder="1" applyAlignment="1" applyProtection="1">
      <alignment vertical="center"/>
    </xf>
    <xf numFmtId="166" fontId="6" fillId="2" borderId="1" xfId="3" applyNumberFormat="1" applyFont="1" applyFill="1" applyBorder="1" applyAlignment="1" applyProtection="1">
      <alignment horizontal="right" vertical="center"/>
      <protection locked="0"/>
    </xf>
    <xf numFmtId="9" fontId="6" fillId="0" borderId="1" xfId="3" applyNumberFormat="1" applyFont="1" applyFill="1" applyBorder="1" applyAlignment="1" applyProtection="1">
      <alignment horizontal="right" vertical="center"/>
    </xf>
  </cellXfs>
  <cellStyles count="4">
    <cellStyle name="Komma" xfId="2" builtinId="3"/>
    <cellStyle name="Normal" xfId="0" builtinId="0"/>
    <cellStyle name="Procent" xfId="1" builtinId="5"/>
    <cellStyle name="Ugyldig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B5" sqref="B5"/>
    </sheetView>
  </sheetViews>
  <sheetFormatPr defaultRowHeight="15" x14ac:dyDescent="0.25"/>
  <cols>
    <col min="1" max="1" width="20.85546875" bestFit="1" customWidth="1"/>
    <col min="2" max="2" width="14" customWidth="1"/>
    <col min="3" max="3" width="18.5703125" customWidth="1"/>
    <col min="4" max="4" width="15" customWidth="1"/>
  </cols>
  <sheetData>
    <row r="1" spans="1:4" ht="60" x14ac:dyDescent="0.25">
      <c r="A1" s="1" t="s">
        <v>15</v>
      </c>
      <c r="B1" s="1" t="s">
        <v>13</v>
      </c>
      <c r="C1" s="1" t="s">
        <v>89</v>
      </c>
      <c r="D1" t="s">
        <v>14</v>
      </c>
    </row>
    <row r="2" spans="1:4" x14ac:dyDescent="0.25">
      <c r="A2" t="s">
        <v>0</v>
      </c>
      <c r="B2" t="s">
        <v>16</v>
      </c>
      <c r="C2">
        <v>4</v>
      </c>
      <c r="D2" t="s">
        <v>17</v>
      </c>
    </row>
    <row r="3" spans="1:4" x14ac:dyDescent="0.25">
      <c r="A3" t="s">
        <v>1</v>
      </c>
      <c r="B3" t="s">
        <v>18</v>
      </c>
      <c r="C3">
        <v>8</v>
      </c>
      <c r="D3" t="s">
        <v>17</v>
      </c>
    </row>
    <row r="4" spans="1:4" x14ac:dyDescent="0.25">
      <c r="A4" t="s">
        <v>2</v>
      </c>
      <c r="B4" t="s">
        <v>19</v>
      </c>
      <c r="C4">
        <v>4.5</v>
      </c>
      <c r="D4" t="s">
        <v>17</v>
      </c>
    </row>
    <row r="5" spans="1:4" x14ac:dyDescent="0.25">
      <c r="A5" t="s">
        <v>3</v>
      </c>
      <c r="B5" t="s">
        <v>19</v>
      </c>
      <c r="C5">
        <v>9</v>
      </c>
      <c r="D5" t="s">
        <v>17</v>
      </c>
    </row>
    <row r="6" spans="1:4" x14ac:dyDescent="0.25">
      <c r="A6" t="s">
        <v>4</v>
      </c>
      <c r="B6" t="s">
        <v>16</v>
      </c>
      <c r="C6">
        <v>4</v>
      </c>
      <c r="D6" t="s">
        <v>20</v>
      </c>
    </row>
    <row r="7" spans="1:4" x14ac:dyDescent="0.25">
      <c r="A7" t="s">
        <v>5</v>
      </c>
      <c r="B7" t="s">
        <v>18</v>
      </c>
      <c r="C7">
        <v>8</v>
      </c>
      <c r="D7" t="s">
        <v>20</v>
      </c>
    </row>
    <row r="8" spans="1:4" x14ac:dyDescent="0.25">
      <c r="A8" t="s">
        <v>6</v>
      </c>
      <c r="B8" t="s">
        <v>19</v>
      </c>
      <c r="C8">
        <v>4.5</v>
      </c>
      <c r="D8" t="s">
        <v>20</v>
      </c>
    </row>
    <row r="9" spans="1:4" x14ac:dyDescent="0.25">
      <c r="A9" t="s">
        <v>7</v>
      </c>
      <c r="B9" t="s">
        <v>19</v>
      </c>
      <c r="C9">
        <v>9</v>
      </c>
      <c r="D9" t="s">
        <v>20</v>
      </c>
    </row>
    <row r="10" spans="1:4" x14ac:dyDescent="0.25">
      <c r="A10" t="s">
        <v>8</v>
      </c>
      <c r="B10" t="s">
        <v>16</v>
      </c>
      <c r="C10">
        <v>11</v>
      </c>
      <c r="D10" t="s">
        <v>21</v>
      </c>
    </row>
    <row r="11" spans="1:4" x14ac:dyDescent="0.25">
      <c r="A11" t="s">
        <v>9</v>
      </c>
      <c r="B11" t="s">
        <v>16</v>
      </c>
      <c r="C11">
        <v>4</v>
      </c>
      <c r="D11" t="s">
        <v>21</v>
      </c>
    </row>
    <row r="12" spans="1:4" x14ac:dyDescent="0.25">
      <c r="A12" t="s">
        <v>10</v>
      </c>
      <c r="B12" t="s">
        <v>18</v>
      </c>
      <c r="C12">
        <v>8</v>
      </c>
      <c r="D12" t="s">
        <v>21</v>
      </c>
    </row>
    <row r="13" spans="1:4" x14ac:dyDescent="0.25">
      <c r="A13" t="s">
        <v>11</v>
      </c>
      <c r="B13" t="s">
        <v>19</v>
      </c>
      <c r="C13">
        <v>4.5</v>
      </c>
      <c r="D13" t="s">
        <v>21</v>
      </c>
    </row>
    <row r="14" spans="1:4" x14ac:dyDescent="0.25">
      <c r="A14" t="s">
        <v>12</v>
      </c>
      <c r="B14" t="s">
        <v>19</v>
      </c>
      <c r="C14">
        <v>9</v>
      </c>
      <c r="D14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T56"/>
  <sheetViews>
    <sheetView topLeftCell="A4" workbookViewId="0">
      <selection activeCell="B5" sqref="B5"/>
    </sheetView>
  </sheetViews>
  <sheetFormatPr defaultRowHeight="15" x14ac:dyDescent="0.25"/>
  <cols>
    <col min="1" max="1" width="71.28515625" bestFit="1" customWidth="1"/>
    <col min="2" max="2" width="16.5703125" bestFit="1" customWidth="1"/>
  </cols>
  <sheetData>
    <row r="1" spans="1:5 16374:16374" hidden="1" x14ac:dyDescent="0.25">
      <c r="A1" s="3" t="s">
        <v>28</v>
      </c>
      <c r="B1" s="3" t="s">
        <v>29</v>
      </c>
    </row>
    <row r="2" spans="1:5 16374:16374" hidden="1" x14ac:dyDescent="0.25">
      <c r="A2" s="2" t="s">
        <v>26</v>
      </c>
      <c r="B2" s="2" t="s">
        <v>30</v>
      </c>
    </row>
    <row r="3" spans="1:5 16374:16374" hidden="1" x14ac:dyDescent="0.25">
      <c r="A3" s="2" t="s">
        <v>27</v>
      </c>
      <c r="B3" s="2" t="s">
        <v>30</v>
      </c>
      <c r="XET3" t="s">
        <v>31</v>
      </c>
    </row>
    <row r="4" spans="1:5 16374:16374" x14ac:dyDescent="0.25">
      <c r="XET4" t="s">
        <v>32</v>
      </c>
    </row>
    <row r="5" spans="1:5 16374:16374" x14ac:dyDescent="0.25">
      <c r="XET5" t="s">
        <v>33</v>
      </c>
    </row>
    <row r="6" spans="1:5 16374:16374" ht="15.75" thickBot="1" x14ac:dyDescent="0.3">
      <c r="B6" t="s">
        <v>91</v>
      </c>
      <c r="XET6" t="s">
        <v>34</v>
      </c>
    </row>
    <row r="7" spans="1:5 16374:16374" ht="15.75" thickBot="1" x14ac:dyDescent="0.3">
      <c r="A7" t="s">
        <v>87</v>
      </c>
      <c r="B7" s="5">
        <v>60000</v>
      </c>
      <c r="E7">
        <f>B7/'Beregninger til pointmodel'!B8</f>
        <v>10000</v>
      </c>
      <c r="XET7" t="s">
        <v>35</v>
      </c>
    </row>
    <row r="8" spans="1:5 16374:16374" ht="3.75" customHeight="1" thickBot="1" x14ac:dyDescent="0.3">
      <c r="B8" s="4">
        <v>60000</v>
      </c>
    </row>
    <row r="9" spans="1:5 16374:16374" ht="15.75" thickBot="1" x14ac:dyDescent="0.3">
      <c r="A9" t="s">
        <v>88</v>
      </c>
      <c r="B9" s="5">
        <v>4000</v>
      </c>
      <c r="C9" t="s">
        <v>90</v>
      </c>
      <c r="XET9" t="s">
        <v>36</v>
      </c>
    </row>
    <row r="10" spans="1:5 16374:16374" x14ac:dyDescent="0.25">
      <c r="XET10" t="s">
        <v>37</v>
      </c>
    </row>
    <row r="11" spans="1:5 16374:16374" x14ac:dyDescent="0.25">
      <c r="XET11" t="s">
        <v>38</v>
      </c>
    </row>
    <row r="12" spans="1:5 16374:16374" x14ac:dyDescent="0.25">
      <c r="XET12" t="s">
        <v>39</v>
      </c>
    </row>
    <row r="13" spans="1:5 16374:16374" x14ac:dyDescent="0.25">
      <c r="XET13" t="s">
        <v>40</v>
      </c>
    </row>
    <row r="14" spans="1:5 16374:16374" x14ac:dyDescent="0.25">
      <c r="XET14" t="s">
        <v>41</v>
      </c>
    </row>
    <row r="15" spans="1:5 16374:16374" x14ac:dyDescent="0.25">
      <c r="XET15" t="s">
        <v>42</v>
      </c>
    </row>
    <row r="16" spans="1:5 16374:16374" x14ac:dyDescent="0.25">
      <c r="XET16" t="s">
        <v>43</v>
      </c>
    </row>
    <row r="17" spans="16374:16374" x14ac:dyDescent="0.25">
      <c r="XET17" t="s">
        <v>44</v>
      </c>
    </row>
    <row r="18" spans="16374:16374" x14ac:dyDescent="0.25">
      <c r="XET18" t="s">
        <v>45</v>
      </c>
    </row>
    <row r="19" spans="16374:16374" x14ac:dyDescent="0.25">
      <c r="XET19" t="s">
        <v>46</v>
      </c>
    </row>
    <row r="20" spans="16374:16374" x14ac:dyDescent="0.25">
      <c r="XET20" t="s">
        <v>82</v>
      </c>
    </row>
    <row r="21" spans="16374:16374" x14ac:dyDescent="0.25">
      <c r="XET21" t="s">
        <v>47</v>
      </c>
    </row>
    <row r="22" spans="16374:16374" x14ac:dyDescent="0.25">
      <c r="XET22" t="s">
        <v>48</v>
      </c>
    </row>
    <row r="23" spans="16374:16374" x14ac:dyDescent="0.25">
      <c r="XET23" t="s">
        <v>49</v>
      </c>
    </row>
    <row r="24" spans="16374:16374" x14ac:dyDescent="0.25">
      <c r="XET24" t="s">
        <v>50</v>
      </c>
    </row>
    <row r="25" spans="16374:16374" x14ac:dyDescent="0.25">
      <c r="XET25" t="s">
        <v>30</v>
      </c>
    </row>
    <row r="26" spans="16374:16374" x14ac:dyDescent="0.25">
      <c r="XET26" t="s">
        <v>51</v>
      </c>
    </row>
    <row r="27" spans="16374:16374" x14ac:dyDescent="0.25">
      <c r="XET27" t="s">
        <v>52</v>
      </c>
    </row>
    <row r="28" spans="16374:16374" x14ac:dyDescent="0.25">
      <c r="XET28" t="s">
        <v>53</v>
      </c>
    </row>
    <row r="29" spans="16374:16374" x14ac:dyDescent="0.25">
      <c r="XET29" t="s">
        <v>54</v>
      </c>
    </row>
    <row r="30" spans="16374:16374" x14ac:dyDescent="0.25">
      <c r="XET30" t="s">
        <v>55</v>
      </c>
    </row>
    <row r="31" spans="16374:16374" x14ac:dyDescent="0.25">
      <c r="XET31" t="s">
        <v>56</v>
      </c>
    </row>
    <row r="32" spans="16374:16374" x14ac:dyDescent="0.25">
      <c r="XET32" t="s">
        <v>57</v>
      </c>
    </row>
    <row r="33" spans="16374:16374" x14ac:dyDescent="0.25">
      <c r="XET33" t="s">
        <v>58</v>
      </c>
    </row>
    <row r="34" spans="16374:16374" x14ac:dyDescent="0.25">
      <c r="XET34" t="s">
        <v>59</v>
      </c>
    </row>
    <row r="35" spans="16374:16374" x14ac:dyDescent="0.25">
      <c r="XET35" t="s">
        <v>60</v>
      </c>
    </row>
    <row r="36" spans="16374:16374" x14ac:dyDescent="0.25">
      <c r="XET36" t="s">
        <v>61</v>
      </c>
    </row>
    <row r="37" spans="16374:16374" x14ac:dyDescent="0.25">
      <c r="XET37" t="s">
        <v>62</v>
      </c>
    </row>
    <row r="38" spans="16374:16374" x14ac:dyDescent="0.25">
      <c r="XET38" t="s">
        <v>63</v>
      </c>
    </row>
    <row r="39" spans="16374:16374" x14ac:dyDescent="0.25">
      <c r="XET39" t="s">
        <v>64</v>
      </c>
    </row>
    <row r="40" spans="16374:16374" x14ac:dyDescent="0.25">
      <c r="XET40" t="s">
        <v>65</v>
      </c>
    </row>
    <row r="41" spans="16374:16374" x14ac:dyDescent="0.25">
      <c r="XET41" t="s">
        <v>66</v>
      </c>
    </row>
    <row r="42" spans="16374:16374" x14ac:dyDescent="0.25">
      <c r="XET42" t="s">
        <v>67</v>
      </c>
    </row>
    <row r="43" spans="16374:16374" x14ac:dyDescent="0.25">
      <c r="XET43" t="s">
        <v>68</v>
      </c>
    </row>
    <row r="44" spans="16374:16374" x14ac:dyDescent="0.25">
      <c r="XET44" t="s">
        <v>69</v>
      </c>
    </row>
    <row r="45" spans="16374:16374" x14ac:dyDescent="0.25">
      <c r="XET45" t="s">
        <v>70</v>
      </c>
    </row>
    <row r="46" spans="16374:16374" x14ac:dyDescent="0.25">
      <c r="XET46" t="s">
        <v>71</v>
      </c>
    </row>
    <row r="47" spans="16374:16374" x14ac:dyDescent="0.25">
      <c r="XET47" t="s">
        <v>72</v>
      </c>
    </row>
    <row r="48" spans="16374:16374" x14ac:dyDescent="0.25">
      <c r="XET48" t="s">
        <v>73</v>
      </c>
    </row>
    <row r="49" spans="16374:16374" x14ac:dyDescent="0.25">
      <c r="XET49" t="s">
        <v>74</v>
      </c>
    </row>
    <row r="50" spans="16374:16374" x14ac:dyDescent="0.25">
      <c r="XET50" t="s">
        <v>75</v>
      </c>
    </row>
    <row r="51" spans="16374:16374" x14ac:dyDescent="0.25">
      <c r="XET51" t="s">
        <v>76</v>
      </c>
    </row>
    <row r="52" spans="16374:16374" x14ac:dyDescent="0.25">
      <c r="XET52" t="s">
        <v>77</v>
      </c>
    </row>
    <row r="53" spans="16374:16374" x14ac:dyDescent="0.25">
      <c r="XET53" t="s">
        <v>78</v>
      </c>
    </row>
    <row r="54" spans="16374:16374" x14ac:dyDescent="0.25">
      <c r="XET54" t="s">
        <v>79</v>
      </c>
    </row>
    <row r="55" spans="16374:16374" x14ac:dyDescent="0.25">
      <c r="XET55" t="s">
        <v>80</v>
      </c>
    </row>
    <row r="56" spans="16374:16374" x14ac:dyDescent="0.25">
      <c r="XET56" t="s">
        <v>81</v>
      </c>
    </row>
  </sheetData>
  <dataValidations count="4">
    <dataValidation type="list" allowBlank="1" showInputMessage="1" showErrorMessage="1" sqref="B2:B3" xr:uid="{00000000-0002-0000-0100-000000000000}">
      <formula1>$XET$4:$XET$56</formula1>
    </dataValidation>
    <dataValidation type="whole" operator="greaterThanOrEqual" allowBlank="1" showInputMessage="1" showErrorMessage="1" errorTitle="Fejlindtastning" error="Der er indtastet et for lavt beløb. Minimumskravet til egenbetaling er 3.000 kr. per tilslutning." sqref="B9" xr:uid="{00000000-0002-0000-0100-000001000000}">
      <formula1>3000</formula1>
    </dataValidation>
    <dataValidation type="whole" operator="greaterThanOrEqual" allowBlank="1" showInputMessage="1" showErrorMessage="1" sqref="B7" xr:uid="{00000000-0002-0000-0100-000002000000}">
      <formula1>10000</formula1>
    </dataValidation>
    <dataValidation type="whole" operator="lessThan" allowBlank="1" showInputMessage="1" showErrorMessage="1" errorTitle="Ikke muligt at søge støtte" error="Tilslutningsafgiften per ønsket slutning er under 10.000 kr. Det er derfor ikke muligt at søge om støtte." sqref="E7" xr:uid="{00000000-0002-0000-0100-000003000000}">
      <formula1>10000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9"/>
  <sheetViews>
    <sheetView workbookViewId="0">
      <selection activeCell="B5" sqref="B5"/>
    </sheetView>
  </sheetViews>
  <sheetFormatPr defaultRowHeight="15" x14ac:dyDescent="0.25"/>
  <cols>
    <col min="1" max="1" width="64.7109375" bestFit="1" customWidth="1"/>
  </cols>
  <sheetData>
    <row r="2" spans="1:2" x14ac:dyDescent="0.25">
      <c r="A2" t="s">
        <v>22</v>
      </c>
      <c r="B2">
        <f>COUNTA('Adresser i tilskudsområdet'!A2:A1048576)</f>
        <v>13</v>
      </c>
    </row>
    <row r="3" spans="1:2" ht="30" x14ac:dyDescent="0.25">
      <c r="A3" s="1" t="s">
        <v>24</v>
      </c>
      <c r="B3">
        <f>COUNTIF('Adresser i tilskudsområdet'!C:C,"&lt;10")</f>
        <v>12</v>
      </c>
    </row>
    <row r="5" spans="1:2" ht="30" x14ac:dyDescent="0.25">
      <c r="A5" s="1" t="s">
        <v>23</v>
      </c>
      <c r="B5">
        <f>COUNTIFS('Adresser i tilskudsområdet'!$B:$B,"ja",'Adresser i tilskudsområdet'!$C:$C,"&lt;5",'Adresser i tilskudsområdet'!$D:$D,"Privat bolig")+COUNTIFS('Adresser i tilskudsområdet'!$B:$B,"ja",'Adresser i tilskudsområdet'!$C:$C,"&lt;5",'Adresser i tilskudsområdet'!$D:$D,"virksomhed")</f>
        <v>2</v>
      </c>
    </row>
    <row r="6" spans="1:2" ht="45" x14ac:dyDescent="0.25">
      <c r="A6" s="1" t="s">
        <v>84</v>
      </c>
      <c r="B6">
        <f>COUNTIFS('Adresser i tilskudsområdet'!$B:$B,"ja",'Adresser i tilskudsområdet'!$C:$C,"&gt;5",'Adresser i tilskudsområdet'!C:C,"&lt;10",'Adresser i tilskudsområdet'!$D:$D,"Privat bolig")+COUNTIFS('Adresser i tilskudsområdet'!$B:$B,"ja",'Adresser i tilskudsområdet'!$C:$C,"&gt;5",'Adresser i tilskudsområdet'!C:C,"&lt;10",'Adresser i tilskudsområdet'!$D:$D,"virksomhed")+COUNTIFS('Adresser i tilskudsområdet'!$B:$B,"ja",'Adresser i tilskudsområdet'!C:C,"&lt;10",'Adresser i tilskudsområdet'!$D:$D,"sommerhus")</f>
        <v>4</v>
      </c>
    </row>
    <row r="8" spans="1:2" ht="30" x14ac:dyDescent="0.25">
      <c r="A8" s="1" t="s">
        <v>83</v>
      </c>
      <c r="B8">
        <f>B5+B6</f>
        <v>6</v>
      </c>
    </row>
    <row r="9" spans="1:2" ht="30" x14ac:dyDescent="0.25">
      <c r="A9" s="1" t="s">
        <v>25</v>
      </c>
      <c r="B9">
        <f>COUNTIFS('Adresser i tilskudsområdet'!$B:$B,"nej",'Adresser i tilskudsområdet'!C:C,"&lt;10",'Adresser i tilskudsområdet'!$D:$D,"Privat bolig")+COUNTIFS('Adresser i tilskudsområdet'!$B:$B,"nej",'Adresser i tilskudsområdet'!C:C,"&lt;10",'Adresser i tilskudsområdet'!$D:$D,"virksomhed")+COUNTIFS('Adresser i tilskudsområdet'!$B:$B,"nej",'Adresser i tilskudsområdet'!C:C,"&lt;10",'Adresser i tilskudsområdet'!$D:$D,"sommerhus")</f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01"/>
  <sheetViews>
    <sheetView showGridLines="0" tabSelected="1" zoomScale="90" zoomScaleNormal="90" workbookViewId="0"/>
  </sheetViews>
  <sheetFormatPr defaultColWidth="9.140625" defaultRowHeight="15" x14ac:dyDescent="0.25"/>
  <cols>
    <col min="1" max="1" width="4.85546875" style="6" customWidth="1"/>
    <col min="2" max="2" width="136.42578125" style="6" customWidth="1"/>
    <col min="3" max="3" width="16.85546875" style="6" customWidth="1"/>
    <col min="4" max="4" width="13.140625" style="6" customWidth="1"/>
    <col min="5" max="5" width="11.85546875" style="6" customWidth="1"/>
    <col min="6" max="7" width="12.85546875" style="6" customWidth="1"/>
    <col min="8" max="16384" width="9.140625" style="6"/>
  </cols>
  <sheetData>
    <row r="1" spans="1:7" ht="30" customHeight="1" x14ac:dyDescent="0.25">
      <c r="A1" s="7"/>
      <c r="B1" s="19" t="s">
        <v>114</v>
      </c>
      <c r="C1" s="8"/>
      <c r="D1" s="8"/>
      <c r="E1" s="8"/>
      <c r="F1" s="8"/>
    </row>
    <row r="2" spans="1:7" x14ac:dyDescent="0.25">
      <c r="A2" s="7"/>
      <c r="B2" s="7"/>
      <c r="C2" s="7"/>
      <c r="D2" s="7"/>
      <c r="E2" s="7"/>
      <c r="F2" s="7"/>
      <c r="G2" s="7"/>
    </row>
    <row r="3" spans="1:7" x14ac:dyDescent="0.25">
      <c r="A3" s="7"/>
      <c r="B3" s="9" t="s">
        <v>94</v>
      </c>
      <c r="C3" s="10"/>
      <c r="D3" s="11"/>
      <c r="E3" s="11"/>
      <c r="F3" s="11"/>
      <c r="G3" s="7"/>
    </row>
    <row r="4" spans="1:7" x14ac:dyDescent="0.25">
      <c r="A4" s="7"/>
      <c r="B4" s="10" t="s">
        <v>97</v>
      </c>
      <c r="C4" s="12">
        <v>18</v>
      </c>
      <c r="D4" s="11"/>
      <c r="E4" s="11"/>
      <c r="F4" s="11"/>
      <c r="G4" s="7"/>
    </row>
    <row r="5" spans="1:7" x14ac:dyDescent="0.25">
      <c r="A5" s="7"/>
      <c r="B5" s="13" t="s">
        <v>98</v>
      </c>
      <c r="C5" s="12">
        <v>10</v>
      </c>
      <c r="D5" s="11"/>
      <c r="E5" s="11"/>
      <c r="F5" s="11"/>
      <c r="G5" s="7"/>
    </row>
    <row r="6" spans="1:7" x14ac:dyDescent="0.25">
      <c r="A6" s="7"/>
      <c r="B6" s="20" t="s">
        <v>115</v>
      </c>
      <c r="C6" s="33" t="s">
        <v>16</v>
      </c>
      <c r="D6" s="11"/>
      <c r="E6" s="11"/>
      <c r="F6" s="11"/>
      <c r="G6" s="7"/>
    </row>
    <row r="7" spans="1:7" x14ac:dyDescent="0.25">
      <c r="A7" s="7"/>
      <c r="B7" s="13" t="s">
        <v>99</v>
      </c>
      <c r="C7" s="12">
        <v>8</v>
      </c>
      <c r="D7" s="11"/>
      <c r="E7" s="11"/>
      <c r="F7" s="11"/>
      <c r="G7" s="7"/>
    </row>
    <row r="8" spans="1:7" x14ac:dyDescent="0.25">
      <c r="A8" s="7"/>
      <c r="B8" s="13" t="s">
        <v>106</v>
      </c>
      <c r="C8" s="12">
        <v>2</v>
      </c>
      <c r="D8" s="11"/>
      <c r="E8" s="11"/>
      <c r="F8" s="11"/>
      <c r="G8" s="7"/>
    </row>
    <row r="9" spans="1:7" x14ac:dyDescent="0.25">
      <c r="A9" s="7"/>
      <c r="B9" s="13" t="s">
        <v>102</v>
      </c>
      <c r="C9" s="14">
        <v>0.43</v>
      </c>
      <c r="D9" s="11"/>
      <c r="E9" s="11"/>
      <c r="F9" s="11"/>
      <c r="G9" s="7"/>
    </row>
    <row r="10" spans="1:7" x14ac:dyDescent="0.25">
      <c r="A10" s="7"/>
      <c r="B10" s="10" t="s">
        <v>101</v>
      </c>
      <c r="C10" s="15">
        <v>1200000</v>
      </c>
      <c r="D10" s="11"/>
      <c r="E10" s="11"/>
      <c r="F10" s="11"/>
      <c r="G10" s="7"/>
    </row>
    <row r="11" spans="1:7" x14ac:dyDescent="0.25">
      <c r="A11" s="7"/>
      <c r="B11" s="13" t="s">
        <v>108</v>
      </c>
      <c r="C11" s="15">
        <v>40000</v>
      </c>
      <c r="D11" s="11"/>
      <c r="E11" s="11"/>
      <c r="F11" s="11"/>
      <c r="G11" s="7"/>
    </row>
    <row r="12" spans="1:7" x14ac:dyDescent="0.25">
      <c r="A12" s="7"/>
      <c r="B12" s="10" t="s">
        <v>95</v>
      </c>
      <c r="C12" s="15">
        <v>20000</v>
      </c>
      <c r="D12" s="11"/>
      <c r="E12" s="11"/>
      <c r="F12" s="11"/>
      <c r="G12" s="7"/>
    </row>
    <row r="13" spans="1:7" x14ac:dyDescent="0.25">
      <c r="A13" s="7"/>
      <c r="B13" s="10" t="s">
        <v>100</v>
      </c>
      <c r="C13" s="15">
        <v>410000</v>
      </c>
      <c r="D13" s="11"/>
      <c r="E13" s="11"/>
      <c r="F13" s="11"/>
      <c r="G13" s="7"/>
    </row>
    <row r="14" spans="1:7" x14ac:dyDescent="0.25">
      <c r="A14" s="7"/>
      <c r="B14" s="18" t="s">
        <v>96</v>
      </c>
      <c r="C14" s="31">
        <f>C10-(C11*0.8)-C12-C13</f>
        <v>738000</v>
      </c>
      <c r="D14" s="11"/>
      <c r="E14" s="11"/>
      <c r="F14" s="11"/>
      <c r="G14" s="7"/>
    </row>
    <row r="15" spans="1:7" x14ac:dyDescent="0.25">
      <c r="A15" s="7"/>
      <c r="B15" s="11"/>
      <c r="C15" s="11"/>
      <c r="D15" s="11"/>
      <c r="E15" s="11"/>
      <c r="F15" s="11"/>
      <c r="G15" s="7"/>
    </row>
    <row r="16" spans="1:7" ht="30" x14ac:dyDescent="0.25">
      <c r="A16" s="7"/>
      <c r="B16" s="9" t="s">
        <v>93</v>
      </c>
      <c r="C16" s="16" t="s">
        <v>85</v>
      </c>
      <c r="D16" s="17" t="s">
        <v>103</v>
      </c>
      <c r="E16" s="17" t="s">
        <v>107</v>
      </c>
      <c r="F16" s="16" t="s">
        <v>86</v>
      </c>
      <c r="G16" s="7"/>
    </row>
    <row r="17" spans="1:8" x14ac:dyDescent="0.25">
      <c r="A17" s="7"/>
      <c r="B17" s="10" t="s">
        <v>104</v>
      </c>
      <c r="C17" s="21">
        <f>C5/C4</f>
        <v>0.55555555555555558</v>
      </c>
      <c r="D17" s="22">
        <f>100*C17</f>
        <v>55.555555555555557</v>
      </c>
      <c r="E17" s="28">
        <v>0.14285714285714285</v>
      </c>
      <c r="F17" s="23">
        <f t="shared" ref="F17:F23" si="0">D17*E17</f>
        <v>7.9365079365079367</v>
      </c>
      <c r="G17" s="7"/>
    </row>
    <row r="18" spans="1:8" x14ac:dyDescent="0.25">
      <c r="A18" s="7"/>
      <c r="B18" s="20" t="s">
        <v>109</v>
      </c>
      <c r="C18" s="34" t="str">
        <f>C6</f>
        <v>Nej</v>
      </c>
      <c r="D18" s="27">
        <f>IF(C18="Ja",100,0)</f>
        <v>0</v>
      </c>
      <c r="E18" s="28">
        <v>0.14285714285714285</v>
      </c>
      <c r="F18" s="27">
        <f>D18*E18</f>
        <v>0</v>
      </c>
      <c r="G18" s="7"/>
    </row>
    <row r="19" spans="1:8" x14ac:dyDescent="0.25">
      <c r="B19" s="20" t="s">
        <v>110</v>
      </c>
      <c r="C19" s="24">
        <f>C7/C5</f>
        <v>0.8</v>
      </c>
      <c r="D19" s="24">
        <f>100*C19</f>
        <v>80</v>
      </c>
      <c r="E19" s="28">
        <v>0.14285714285714285</v>
      </c>
      <c r="F19" s="27">
        <f t="shared" si="0"/>
        <v>11.428571428571427</v>
      </c>
    </row>
    <row r="20" spans="1:8" x14ac:dyDescent="0.25">
      <c r="B20" s="20" t="s">
        <v>105</v>
      </c>
      <c r="C20" s="24">
        <f>C8/C5</f>
        <v>0.2</v>
      </c>
      <c r="D20" s="24">
        <f>100*C20</f>
        <v>20</v>
      </c>
      <c r="E20" s="28">
        <v>0.14285714285714285</v>
      </c>
      <c r="F20" s="27">
        <f t="shared" si="0"/>
        <v>2.8571428571428568</v>
      </c>
    </row>
    <row r="21" spans="1:8" x14ac:dyDescent="0.25">
      <c r="B21" s="20" t="s">
        <v>111</v>
      </c>
      <c r="C21" s="24">
        <f>C5</f>
        <v>10</v>
      </c>
      <c r="D21" s="24">
        <f>IF(C21&lt;20,C21*(1/20)*100,"100")</f>
        <v>50</v>
      </c>
      <c r="E21" s="28">
        <v>0.14285714285714285</v>
      </c>
      <c r="F21" s="27">
        <f t="shared" si="0"/>
        <v>7.1428571428571423</v>
      </c>
    </row>
    <row r="22" spans="1:8" x14ac:dyDescent="0.25">
      <c r="A22" s="7"/>
      <c r="B22" s="20" t="s">
        <v>112</v>
      </c>
      <c r="C22" s="24">
        <f>C9</f>
        <v>0.43</v>
      </c>
      <c r="D22" s="24">
        <f>C22*100</f>
        <v>43</v>
      </c>
      <c r="E22" s="28">
        <v>0.14285714285714285</v>
      </c>
      <c r="F22" s="27">
        <f>D22*E22</f>
        <v>6.1428571428571423</v>
      </c>
      <c r="G22" s="30"/>
      <c r="H22" s="30"/>
    </row>
    <row r="23" spans="1:8" x14ac:dyDescent="0.25">
      <c r="B23" s="20" t="s">
        <v>113</v>
      </c>
      <c r="C23" s="24">
        <f>(C10-(C11*0.8)-C12-C13)/C5</f>
        <v>73800</v>
      </c>
      <c r="D23" s="26">
        <f>IF(C23&lt;125000,IF(C23&lt;10000,100,(-1/1150)*C23+(2500/23)),0)</f>
        <v>44.521739130434781</v>
      </c>
      <c r="E23" s="28">
        <v>0.14285714285714285</v>
      </c>
      <c r="F23" s="27">
        <f t="shared" si="0"/>
        <v>6.3602484472049685</v>
      </c>
    </row>
    <row r="24" spans="1:8" ht="15.75" thickBot="1" x14ac:dyDescent="0.3">
      <c r="B24" s="13" t="s">
        <v>92</v>
      </c>
      <c r="C24" s="25"/>
      <c r="D24" s="25"/>
      <c r="E24" s="29">
        <f>SUM(E17:E23)</f>
        <v>0.99999999999999978</v>
      </c>
      <c r="F24" s="32">
        <f>SUM(F17:F23)</f>
        <v>41.868184955141473</v>
      </c>
    </row>
    <row r="29" spans="1:8" x14ac:dyDescent="0.25">
      <c r="C29" s="30"/>
    </row>
    <row r="100" spans="5:5" x14ac:dyDescent="0.25">
      <c r="E100" s="6" t="s">
        <v>116</v>
      </c>
    </row>
    <row r="101" spans="5:5" x14ac:dyDescent="0.25">
      <c r="E101" s="6" t="s">
        <v>16</v>
      </c>
    </row>
  </sheetData>
  <dataValidations count="1">
    <dataValidation type="list" allowBlank="1" showInputMessage="1" showErrorMessage="1" prompt="Hvis blot en adresse ligger på en af de pointgivende småøer, skal du svare Ja._x000a_Det fremgår af Bredbåndskortet om en adresse ligger på en pointgivende småø" sqref="C6" xr:uid="{00000000-0002-0000-0300-000000000000}">
      <formula1>$E$100:$E$101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Adresser i tilskudsområdet</vt:lpstr>
      <vt:lpstr>Pris og egenbetaling</vt:lpstr>
      <vt:lpstr>Beregninger til pointmodel</vt:lpstr>
      <vt:lpstr>Pointmodel</vt:lpstr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Pointmodel for bredbåndspuljen 2025, almindelig ordning</dc:title>
  <dc:creator>Hans Teglhus Møller</dc:creator>
  <cp:lastModifiedBy>Laura Møller Nielsen</cp:lastModifiedBy>
  <dcterms:created xsi:type="dcterms:W3CDTF">2016-01-13T11:24:16Z</dcterms:created>
  <dcterms:modified xsi:type="dcterms:W3CDTF">2026-03-12T13:24:14Z</dcterms:modified>
</cp:coreProperties>
</file>